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3.xml" ContentType="application/vnd.openxmlformats-officedocument.themeOverride+xml"/>
  <Override PartName="/xl/drawings/drawing4.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4.xml" ContentType="application/vnd.openxmlformats-officedocument.themeOverride+xml"/>
  <Override PartName="/xl/drawings/drawing5.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5.xml" ContentType="application/vnd.openxmlformats-officedocument.themeOverride+xml"/>
  <Override PartName="/xl/drawings/drawing6.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theme/themeOverride6.xml" ContentType="application/vnd.openxmlformats-officedocument.themeOverride+xml"/>
  <Override PartName="/xl/drawings/drawing7.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theme/themeOverride7.xml" ContentType="application/vnd.openxmlformats-officedocument.themeOverride+xml"/>
  <Override PartName="/xl/drawings/drawing8.xml" ContentType="application/vnd.openxmlformats-officedocument.drawing+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theme/themeOverride8.xml" ContentType="application/vnd.openxmlformats-officedocument.themeOverride+xml"/>
  <Override PartName="/xl/drawings/drawing9.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theme/themeOverride9.xml" ContentType="application/vnd.openxmlformats-officedocument.themeOverride+xml"/>
  <Override PartName="/xl/drawings/drawing10.xml" ContentType="application/vnd.openxmlformats-officedocument.drawing+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theme/themeOverride10.xml" ContentType="application/vnd.openxmlformats-officedocument.themeOverride+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theme/themeOverride11.xml" ContentType="application/vnd.openxmlformats-officedocument.themeOverride+xml"/>
  <Override PartName="/xl/drawings/drawing11.xml" ContentType="application/vnd.openxmlformats-officedocument.drawing+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charts/chart63.xml" ContentType="application/vnd.openxmlformats-officedocument.drawingml.chart+xml"/>
  <Override PartName="/xl/charts/style63.xml" ContentType="application/vnd.ms-office.chartstyle+xml"/>
  <Override PartName="/xl/charts/colors63.xml" ContentType="application/vnd.ms-office.chartcolorstyle+xml"/>
  <Override PartName="/xl/charts/chart64.xml" ContentType="application/vnd.openxmlformats-officedocument.drawingml.chart+xml"/>
  <Override PartName="/xl/charts/style64.xml" ContentType="application/vnd.ms-office.chartstyle+xml"/>
  <Override PartName="/xl/charts/colors64.xml" ContentType="application/vnd.ms-office.chartcolorstyle+xml"/>
  <Override PartName="/xl/charts/chart65.xml" ContentType="application/vnd.openxmlformats-officedocument.drawingml.chart+xml"/>
  <Override PartName="/xl/charts/style65.xml" ContentType="application/vnd.ms-office.chartstyle+xml"/>
  <Override PartName="/xl/charts/colors65.xml" ContentType="application/vnd.ms-office.chartcolorstyle+xml"/>
  <Override PartName="/xl/charts/chart66.xml" ContentType="application/vnd.openxmlformats-officedocument.drawingml.chart+xml"/>
  <Override PartName="/xl/charts/style66.xml" ContentType="application/vnd.ms-office.chartstyle+xml"/>
  <Override PartName="/xl/charts/colors66.xml" ContentType="application/vnd.ms-office.chartcolorstyle+xml"/>
  <Override PartName="/xl/charts/chart67.xml" ContentType="application/vnd.openxmlformats-officedocument.drawingml.chart+xml"/>
  <Override PartName="/xl/charts/style67.xml" ContentType="application/vnd.ms-office.chartstyle+xml"/>
  <Override PartName="/xl/charts/colors67.xml" ContentType="application/vnd.ms-office.chartcolorstyle+xml"/>
  <Override PartName="/xl/theme/themeOverride12.xml" ContentType="application/vnd.openxmlformats-officedocument.themeOverride+xml"/>
  <Override PartName="/xl/drawings/drawing12.xml" ContentType="application/vnd.openxmlformats-officedocument.drawing+xml"/>
  <Override PartName="/xl/charts/chart68.xml" ContentType="application/vnd.openxmlformats-officedocument.drawingml.chart+xml"/>
  <Override PartName="/xl/charts/style68.xml" ContentType="application/vnd.ms-office.chartstyle+xml"/>
  <Override PartName="/xl/charts/colors68.xml" ContentType="application/vnd.ms-office.chartcolorstyle+xml"/>
  <Override PartName="/xl/charts/chart69.xml" ContentType="application/vnd.openxmlformats-officedocument.drawingml.chart+xml"/>
  <Override PartName="/xl/charts/style69.xml" ContentType="application/vnd.ms-office.chartstyle+xml"/>
  <Override PartName="/xl/charts/colors69.xml" ContentType="application/vnd.ms-office.chartcolorstyle+xml"/>
  <Override PartName="/xl/charts/chart70.xml" ContentType="application/vnd.openxmlformats-officedocument.drawingml.chart+xml"/>
  <Override PartName="/xl/charts/style70.xml" ContentType="application/vnd.ms-office.chartstyle+xml"/>
  <Override PartName="/xl/charts/colors70.xml" ContentType="application/vnd.ms-office.chartcolorstyle+xml"/>
  <Override PartName="/xl/charts/chart71.xml" ContentType="application/vnd.openxmlformats-officedocument.drawingml.chart+xml"/>
  <Override PartName="/xl/charts/style71.xml" ContentType="application/vnd.ms-office.chartstyle+xml"/>
  <Override PartName="/xl/charts/colors71.xml" ContentType="application/vnd.ms-office.chartcolorstyle+xml"/>
  <Override PartName="/xl/charts/chart72.xml" ContentType="application/vnd.openxmlformats-officedocument.drawingml.chart+xml"/>
  <Override PartName="/xl/charts/style72.xml" ContentType="application/vnd.ms-office.chartstyle+xml"/>
  <Override PartName="/xl/charts/colors72.xml" ContentType="application/vnd.ms-office.chartcolorstyle+xml"/>
  <Override PartName="/xl/charts/chart73.xml" ContentType="application/vnd.openxmlformats-officedocument.drawingml.chart+xml"/>
  <Override PartName="/xl/charts/style73.xml" ContentType="application/vnd.ms-office.chartstyle+xml"/>
  <Override PartName="/xl/charts/colors73.xml" ContentType="application/vnd.ms-office.chartcolorstyle+xml"/>
  <Override PartName="/xl/charts/chart74.xml" ContentType="application/vnd.openxmlformats-officedocument.drawingml.chart+xml"/>
  <Override PartName="/xl/charts/style74.xml" ContentType="application/vnd.ms-office.chartstyle+xml"/>
  <Override PartName="/xl/charts/colors74.xml" ContentType="application/vnd.ms-office.chartcolorstyle+xml"/>
  <Override PartName="/xl/theme/themeOverride13.xml" ContentType="application/vnd.openxmlformats-officedocument.themeOverride+xml"/>
  <Override PartName="/xl/drawings/drawing13.xml" ContentType="application/vnd.openxmlformats-officedocument.drawing+xml"/>
  <Override PartName="/xl/charts/chart75.xml" ContentType="application/vnd.openxmlformats-officedocument.drawingml.chart+xml"/>
  <Override PartName="/xl/charts/style75.xml" ContentType="application/vnd.ms-office.chartstyle+xml"/>
  <Override PartName="/xl/charts/colors75.xml" ContentType="application/vnd.ms-office.chartcolorstyle+xml"/>
  <Override PartName="/xl/charts/chart76.xml" ContentType="application/vnd.openxmlformats-officedocument.drawingml.chart+xml"/>
  <Override PartName="/xl/charts/style76.xml" ContentType="application/vnd.ms-office.chartstyle+xml"/>
  <Override PartName="/xl/charts/colors76.xml" ContentType="application/vnd.ms-office.chartcolorstyle+xml"/>
  <Override PartName="/xl/charts/chart77.xml" ContentType="application/vnd.openxmlformats-officedocument.drawingml.chart+xml"/>
  <Override PartName="/xl/charts/style77.xml" ContentType="application/vnd.ms-office.chartstyle+xml"/>
  <Override PartName="/xl/charts/colors77.xml" ContentType="application/vnd.ms-office.chartcolorstyle+xml"/>
  <Override PartName="/xl/charts/chart78.xml" ContentType="application/vnd.openxmlformats-officedocument.drawingml.chart+xml"/>
  <Override PartName="/xl/charts/style78.xml" ContentType="application/vnd.ms-office.chartstyle+xml"/>
  <Override PartName="/xl/charts/colors78.xml" ContentType="application/vnd.ms-office.chartcolorstyle+xml"/>
  <Override PartName="/xl/charts/chart79.xml" ContentType="application/vnd.openxmlformats-officedocument.drawingml.chart+xml"/>
  <Override PartName="/xl/charts/style79.xml" ContentType="application/vnd.ms-office.chartstyle+xml"/>
  <Override PartName="/xl/charts/colors79.xml" ContentType="application/vnd.ms-office.chartcolorstyle+xml"/>
  <Override PartName="/xl/charts/chart80.xml" ContentType="application/vnd.openxmlformats-officedocument.drawingml.chart+xml"/>
  <Override PartName="/xl/charts/style80.xml" ContentType="application/vnd.ms-office.chartstyle+xml"/>
  <Override PartName="/xl/charts/colors80.xml" ContentType="application/vnd.ms-office.chartcolorstyle+xml"/>
  <Override PartName="/xl/charts/chart81.xml" ContentType="application/vnd.openxmlformats-officedocument.drawingml.chart+xml"/>
  <Override PartName="/xl/charts/style81.xml" ContentType="application/vnd.ms-office.chartstyle+xml"/>
  <Override PartName="/xl/charts/colors81.xml" ContentType="application/vnd.ms-office.chartcolorstyle+xml"/>
  <Override PartName="/xl/theme/themeOverride14.xml" ContentType="application/vnd.openxmlformats-officedocument.themeOverride+xml"/>
  <Override PartName="/xl/drawings/drawing14.xml" ContentType="application/vnd.openxmlformats-officedocument.drawing+xml"/>
  <Override PartName="/xl/charts/chart82.xml" ContentType="application/vnd.openxmlformats-officedocument.drawingml.chart+xml"/>
  <Override PartName="/xl/charts/style82.xml" ContentType="application/vnd.ms-office.chartstyle+xml"/>
  <Override PartName="/xl/charts/colors82.xml" ContentType="application/vnd.ms-office.chartcolorstyle+xml"/>
  <Override PartName="/xl/charts/chart83.xml" ContentType="application/vnd.openxmlformats-officedocument.drawingml.chart+xml"/>
  <Override PartName="/xl/charts/style83.xml" ContentType="application/vnd.ms-office.chartstyle+xml"/>
  <Override PartName="/xl/charts/colors83.xml" ContentType="application/vnd.ms-office.chartcolorstyle+xml"/>
  <Override PartName="/xl/charts/chart84.xml" ContentType="application/vnd.openxmlformats-officedocument.drawingml.chart+xml"/>
  <Override PartName="/xl/charts/style84.xml" ContentType="application/vnd.ms-office.chartstyle+xml"/>
  <Override PartName="/xl/charts/colors84.xml" ContentType="application/vnd.ms-office.chartcolorstyle+xml"/>
  <Override PartName="/xl/charts/chart85.xml" ContentType="application/vnd.openxmlformats-officedocument.drawingml.chart+xml"/>
  <Override PartName="/xl/charts/style85.xml" ContentType="application/vnd.ms-office.chartstyle+xml"/>
  <Override PartName="/xl/charts/colors85.xml" ContentType="application/vnd.ms-office.chartcolorstyle+xml"/>
  <Override PartName="/xl/charts/chart86.xml" ContentType="application/vnd.openxmlformats-officedocument.drawingml.chart+xml"/>
  <Override PartName="/xl/charts/style86.xml" ContentType="application/vnd.ms-office.chartstyle+xml"/>
  <Override PartName="/xl/charts/colors86.xml" ContentType="application/vnd.ms-office.chartcolorstyle+xml"/>
  <Override PartName="/xl/charts/chart87.xml" ContentType="application/vnd.openxmlformats-officedocument.drawingml.chart+xml"/>
  <Override PartName="/xl/charts/style87.xml" ContentType="application/vnd.ms-office.chartstyle+xml"/>
  <Override PartName="/xl/charts/colors87.xml" ContentType="application/vnd.ms-office.chartcolorstyle+xml"/>
  <Override PartName="/xl/charts/chart88.xml" ContentType="application/vnd.openxmlformats-officedocument.drawingml.chart+xml"/>
  <Override PartName="/xl/charts/style88.xml" ContentType="application/vnd.ms-office.chartstyle+xml"/>
  <Override PartName="/xl/charts/colors88.xml" ContentType="application/vnd.ms-office.chartcolorstyle+xml"/>
  <Override PartName="/xl/theme/themeOverride15.xml" ContentType="application/vnd.openxmlformats-officedocument.themeOverride+xml"/>
  <Override PartName="/xl/drawings/drawing15.xml" ContentType="application/vnd.openxmlformats-officedocument.drawing+xml"/>
  <Override PartName="/xl/charts/chart89.xml" ContentType="application/vnd.openxmlformats-officedocument.drawingml.chart+xml"/>
  <Override PartName="/xl/charts/style89.xml" ContentType="application/vnd.ms-office.chartstyle+xml"/>
  <Override PartName="/xl/charts/colors89.xml" ContentType="application/vnd.ms-office.chartcolorstyle+xml"/>
  <Override PartName="/xl/charts/chart90.xml" ContentType="application/vnd.openxmlformats-officedocument.drawingml.chart+xml"/>
  <Override PartName="/xl/charts/style90.xml" ContentType="application/vnd.ms-office.chartstyle+xml"/>
  <Override PartName="/xl/charts/colors90.xml" ContentType="application/vnd.ms-office.chartcolorstyle+xml"/>
  <Override PartName="/xl/charts/chart91.xml" ContentType="application/vnd.openxmlformats-officedocument.drawingml.chart+xml"/>
  <Override PartName="/xl/charts/style91.xml" ContentType="application/vnd.ms-office.chartstyle+xml"/>
  <Override PartName="/xl/charts/colors91.xml" ContentType="application/vnd.ms-office.chartcolorstyle+xml"/>
  <Override PartName="/xl/theme/themeOverride16.xml" ContentType="application/vnd.openxmlformats-officedocument.themeOverride+xml"/>
  <Override PartName="/xl/charts/chart92.xml" ContentType="application/vnd.openxmlformats-officedocument.drawingml.chart+xml"/>
  <Override PartName="/xl/charts/style92.xml" ContentType="application/vnd.ms-office.chartstyle+xml"/>
  <Override PartName="/xl/charts/colors92.xml" ContentType="application/vnd.ms-office.chartcolorstyle+xml"/>
  <Override PartName="/xl/charts/chart93.xml" ContentType="application/vnd.openxmlformats-officedocument.drawingml.chart+xml"/>
  <Override PartName="/xl/charts/style93.xml" ContentType="application/vnd.ms-office.chartstyle+xml"/>
  <Override PartName="/xl/charts/colors93.xml" ContentType="application/vnd.ms-office.chartcolorstyle+xml"/>
  <Override PartName="/xl/charts/chart94.xml" ContentType="application/vnd.openxmlformats-officedocument.drawingml.chart+xml"/>
  <Override PartName="/xl/charts/style94.xml" ContentType="application/vnd.ms-office.chartstyle+xml"/>
  <Override PartName="/xl/charts/colors94.xml" ContentType="application/vnd.ms-office.chartcolorstyle+xml"/>
  <Override PartName="/xl/charts/chart95.xml" ContentType="application/vnd.openxmlformats-officedocument.drawingml.chart+xml"/>
  <Override PartName="/xl/charts/style95.xml" ContentType="application/vnd.ms-office.chartstyle+xml"/>
  <Override PartName="/xl/charts/colors95.xml" ContentType="application/vnd.ms-office.chartcolorstyle+xml"/>
  <Override PartName="/xl/theme/themeOverride17.xml" ContentType="application/vnd.openxmlformats-officedocument.themeOverride+xml"/>
  <Override PartName="/xl/drawings/drawing16.xml" ContentType="application/vnd.openxmlformats-officedocument.drawing+xml"/>
  <Override PartName="/xl/charts/chart96.xml" ContentType="application/vnd.openxmlformats-officedocument.drawingml.chart+xml"/>
  <Override PartName="/xl/charts/style96.xml" ContentType="application/vnd.ms-office.chartstyle+xml"/>
  <Override PartName="/xl/charts/colors96.xml" ContentType="application/vnd.ms-office.chartcolorstyle+xml"/>
  <Override PartName="/xl/charts/chart97.xml" ContentType="application/vnd.openxmlformats-officedocument.drawingml.chart+xml"/>
  <Override PartName="/xl/charts/style97.xml" ContentType="application/vnd.ms-office.chartstyle+xml"/>
  <Override PartName="/xl/charts/colors97.xml" ContentType="application/vnd.ms-office.chartcolorstyle+xml"/>
  <Override PartName="/xl/charts/chart98.xml" ContentType="application/vnd.openxmlformats-officedocument.drawingml.chart+xml"/>
  <Override PartName="/xl/charts/style98.xml" ContentType="application/vnd.ms-office.chartstyle+xml"/>
  <Override PartName="/xl/charts/colors98.xml" ContentType="application/vnd.ms-office.chartcolorstyle+xml"/>
  <Override PartName="/xl/charts/chart99.xml" ContentType="application/vnd.openxmlformats-officedocument.drawingml.chart+xml"/>
  <Override PartName="/xl/charts/style99.xml" ContentType="application/vnd.ms-office.chartstyle+xml"/>
  <Override PartName="/xl/charts/colors99.xml" ContentType="application/vnd.ms-office.chartcolorstyle+xml"/>
  <Override PartName="/xl/charts/chart100.xml" ContentType="application/vnd.openxmlformats-officedocument.drawingml.chart+xml"/>
  <Override PartName="/xl/charts/style100.xml" ContentType="application/vnd.ms-office.chartstyle+xml"/>
  <Override PartName="/xl/charts/colors100.xml" ContentType="application/vnd.ms-office.chartcolorstyle+xml"/>
  <Override PartName="/xl/charts/chart101.xml" ContentType="application/vnd.openxmlformats-officedocument.drawingml.chart+xml"/>
  <Override PartName="/xl/charts/style101.xml" ContentType="application/vnd.ms-office.chartstyle+xml"/>
  <Override PartName="/xl/charts/colors101.xml" ContentType="application/vnd.ms-office.chartcolorstyle+xml"/>
  <Override PartName="/xl/charts/chart102.xml" ContentType="application/vnd.openxmlformats-officedocument.drawingml.chart+xml"/>
  <Override PartName="/xl/charts/style102.xml" ContentType="application/vnd.ms-office.chartstyle+xml"/>
  <Override PartName="/xl/charts/colors102.xml" ContentType="application/vnd.ms-office.chartcolorstyle+xml"/>
  <Override PartName="/xl/theme/themeOverride18.xml" ContentType="application/vnd.openxmlformats-officedocument.themeOverride+xml"/>
  <Override PartName="/xl/drawings/drawing17.xml" ContentType="application/vnd.openxmlformats-officedocument.drawing+xml"/>
  <Override PartName="/xl/charts/chart103.xml" ContentType="application/vnd.openxmlformats-officedocument.drawingml.chart+xml"/>
  <Override PartName="/xl/charts/style103.xml" ContentType="application/vnd.ms-office.chartstyle+xml"/>
  <Override PartName="/xl/charts/colors103.xml" ContentType="application/vnd.ms-office.chartcolorstyle+xml"/>
  <Override PartName="/xl/charts/chart104.xml" ContentType="application/vnd.openxmlformats-officedocument.drawingml.chart+xml"/>
  <Override PartName="/xl/charts/style104.xml" ContentType="application/vnd.ms-office.chartstyle+xml"/>
  <Override PartName="/xl/charts/colors104.xml" ContentType="application/vnd.ms-office.chartcolorstyle+xml"/>
  <Override PartName="/xl/charts/chart105.xml" ContentType="application/vnd.openxmlformats-officedocument.drawingml.chart+xml"/>
  <Override PartName="/xl/charts/style105.xml" ContentType="application/vnd.ms-office.chartstyle+xml"/>
  <Override PartName="/xl/charts/colors105.xml" ContentType="application/vnd.ms-office.chartcolorstyle+xml"/>
  <Override PartName="/xl/charts/chart106.xml" ContentType="application/vnd.openxmlformats-officedocument.drawingml.chart+xml"/>
  <Override PartName="/xl/charts/style106.xml" ContentType="application/vnd.ms-office.chartstyle+xml"/>
  <Override PartName="/xl/charts/colors106.xml" ContentType="application/vnd.ms-office.chartcolorstyle+xml"/>
  <Override PartName="/xl/charts/chart107.xml" ContentType="application/vnd.openxmlformats-officedocument.drawingml.chart+xml"/>
  <Override PartName="/xl/charts/style107.xml" ContentType="application/vnd.ms-office.chartstyle+xml"/>
  <Override PartName="/xl/charts/colors107.xml" ContentType="application/vnd.ms-office.chartcolorstyle+xml"/>
  <Override PartName="/xl/charts/chart108.xml" ContentType="application/vnd.openxmlformats-officedocument.drawingml.chart+xml"/>
  <Override PartName="/xl/charts/style108.xml" ContentType="application/vnd.ms-office.chartstyle+xml"/>
  <Override PartName="/xl/charts/colors108.xml" ContentType="application/vnd.ms-office.chartcolorstyle+xml"/>
  <Override PartName="/xl/charts/chart109.xml" ContentType="application/vnd.openxmlformats-officedocument.drawingml.chart+xml"/>
  <Override PartName="/xl/charts/style109.xml" ContentType="application/vnd.ms-office.chartstyle+xml"/>
  <Override PartName="/xl/charts/colors109.xml" ContentType="application/vnd.ms-office.chartcolorstyle+xml"/>
  <Override PartName="/xl/theme/themeOverride19.xml" ContentType="application/vnd.openxmlformats-officedocument.themeOverride+xml"/>
  <Override PartName="/xl/drawings/drawing18.xml" ContentType="application/vnd.openxmlformats-officedocument.drawing+xml"/>
  <Override PartName="/xl/charts/chart110.xml" ContentType="application/vnd.openxmlformats-officedocument.drawingml.chart+xml"/>
  <Override PartName="/xl/charts/style110.xml" ContentType="application/vnd.ms-office.chartstyle+xml"/>
  <Override PartName="/xl/charts/colors110.xml" ContentType="application/vnd.ms-office.chartcolorstyle+xml"/>
  <Override PartName="/xl/charts/chart111.xml" ContentType="application/vnd.openxmlformats-officedocument.drawingml.chart+xml"/>
  <Override PartName="/xl/charts/style111.xml" ContentType="application/vnd.ms-office.chartstyle+xml"/>
  <Override PartName="/xl/charts/colors111.xml" ContentType="application/vnd.ms-office.chartcolorstyle+xml"/>
  <Override PartName="/xl/charts/chart112.xml" ContentType="application/vnd.openxmlformats-officedocument.drawingml.chart+xml"/>
  <Override PartName="/xl/charts/style112.xml" ContentType="application/vnd.ms-office.chartstyle+xml"/>
  <Override PartName="/xl/charts/colors112.xml" ContentType="application/vnd.ms-office.chartcolorstyle+xml"/>
  <Override PartName="/xl/charts/chart113.xml" ContentType="application/vnd.openxmlformats-officedocument.drawingml.chart+xml"/>
  <Override PartName="/xl/charts/style113.xml" ContentType="application/vnd.ms-office.chartstyle+xml"/>
  <Override PartName="/xl/charts/colors113.xml" ContentType="application/vnd.ms-office.chartcolorstyle+xml"/>
  <Override PartName="/xl/charts/chart114.xml" ContentType="application/vnd.openxmlformats-officedocument.drawingml.chart+xml"/>
  <Override PartName="/xl/charts/style114.xml" ContentType="application/vnd.ms-office.chartstyle+xml"/>
  <Override PartName="/xl/charts/colors114.xml" ContentType="application/vnd.ms-office.chartcolorstyle+xml"/>
  <Override PartName="/xl/charts/chart115.xml" ContentType="application/vnd.openxmlformats-officedocument.drawingml.chart+xml"/>
  <Override PartName="/xl/charts/style115.xml" ContentType="application/vnd.ms-office.chartstyle+xml"/>
  <Override PartName="/xl/charts/colors115.xml" ContentType="application/vnd.ms-office.chartcolorstyle+xml"/>
  <Override PartName="/xl/charts/chart116.xml" ContentType="application/vnd.openxmlformats-officedocument.drawingml.chart+xml"/>
  <Override PartName="/xl/charts/style116.xml" ContentType="application/vnd.ms-office.chartstyle+xml"/>
  <Override PartName="/xl/charts/colors116.xml" ContentType="application/vnd.ms-office.chartcolorstyle+xml"/>
  <Override PartName="/xl/theme/themeOverride20.xml" ContentType="application/vnd.openxmlformats-officedocument.themeOverride+xml"/>
  <Override PartName="/xl/drawings/drawing19.xml" ContentType="application/vnd.openxmlformats-officedocument.drawing+xml"/>
  <Override PartName="/xl/charts/chart117.xml" ContentType="application/vnd.openxmlformats-officedocument.drawingml.chart+xml"/>
  <Override PartName="/xl/charts/style117.xml" ContentType="application/vnd.ms-office.chartstyle+xml"/>
  <Override PartName="/xl/charts/colors117.xml" ContentType="application/vnd.ms-office.chartcolorstyle+xml"/>
  <Override PartName="/xl/charts/chart118.xml" ContentType="application/vnd.openxmlformats-officedocument.drawingml.chart+xml"/>
  <Override PartName="/xl/charts/style118.xml" ContentType="application/vnd.ms-office.chartstyle+xml"/>
  <Override PartName="/xl/charts/colors118.xml" ContentType="application/vnd.ms-office.chartcolorstyle+xml"/>
  <Override PartName="/xl/charts/chart119.xml" ContentType="application/vnd.openxmlformats-officedocument.drawingml.chart+xml"/>
  <Override PartName="/xl/charts/style119.xml" ContentType="application/vnd.ms-office.chartstyle+xml"/>
  <Override PartName="/xl/charts/colors119.xml" ContentType="application/vnd.ms-office.chartcolorstyle+xml"/>
  <Override PartName="/xl/charts/chart120.xml" ContentType="application/vnd.openxmlformats-officedocument.drawingml.chart+xml"/>
  <Override PartName="/xl/charts/style120.xml" ContentType="application/vnd.ms-office.chartstyle+xml"/>
  <Override PartName="/xl/charts/colors120.xml" ContentType="application/vnd.ms-office.chartcolorstyle+xml"/>
  <Override PartName="/xl/charts/chart121.xml" ContentType="application/vnd.openxmlformats-officedocument.drawingml.chart+xml"/>
  <Override PartName="/xl/charts/style121.xml" ContentType="application/vnd.ms-office.chartstyle+xml"/>
  <Override PartName="/xl/charts/colors121.xml" ContentType="application/vnd.ms-office.chartcolorstyle+xml"/>
  <Override PartName="/xl/charts/chart122.xml" ContentType="application/vnd.openxmlformats-officedocument.drawingml.chart+xml"/>
  <Override PartName="/xl/charts/style122.xml" ContentType="application/vnd.ms-office.chartstyle+xml"/>
  <Override PartName="/xl/charts/colors122.xml" ContentType="application/vnd.ms-office.chartcolorstyle+xml"/>
  <Override PartName="/xl/charts/chart123.xml" ContentType="application/vnd.openxmlformats-officedocument.drawingml.chart+xml"/>
  <Override PartName="/xl/charts/style123.xml" ContentType="application/vnd.ms-office.chartstyle+xml"/>
  <Override PartName="/xl/charts/colors123.xml" ContentType="application/vnd.ms-office.chartcolorstyle+xml"/>
  <Override PartName="/xl/theme/themeOverride21.xml" ContentType="application/vnd.openxmlformats-officedocument.themeOverride+xml"/>
  <Override PartName="/xl/drawings/drawing20.xml" ContentType="application/vnd.openxmlformats-officedocument.drawing+xml"/>
  <Override PartName="/xl/charts/chart124.xml" ContentType="application/vnd.openxmlformats-officedocument.drawingml.chart+xml"/>
  <Override PartName="/xl/charts/style124.xml" ContentType="application/vnd.ms-office.chartstyle+xml"/>
  <Override PartName="/xl/charts/colors124.xml" ContentType="application/vnd.ms-office.chartcolorstyle+xml"/>
  <Override PartName="/xl/charts/chart125.xml" ContentType="application/vnd.openxmlformats-officedocument.drawingml.chart+xml"/>
  <Override PartName="/xl/charts/style125.xml" ContentType="application/vnd.ms-office.chartstyle+xml"/>
  <Override PartName="/xl/charts/colors125.xml" ContentType="application/vnd.ms-office.chartcolorstyle+xml"/>
  <Override PartName="/xl/charts/chart126.xml" ContentType="application/vnd.openxmlformats-officedocument.drawingml.chart+xml"/>
  <Override PartName="/xl/charts/style126.xml" ContentType="application/vnd.ms-office.chartstyle+xml"/>
  <Override PartName="/xl/charts/colors126.xml" ContentType="application/vnd.ms-office.chartcolorstyle+xml"/>
  <Override PartName="/xl/charts/chart127.xml" ContentType="application/vnd.openxmlformats-officedocument.drawingml.chart+xml"/>
  <Override PartName="/xl/charts/style127.xml" ContentType="application/vnd.ms-office.chartstyle+xml"/>
  <Override PartName="/xl/charts/colors127.xml" ContentType="application/vnd.ms-office.chartcolorstyle+xml"/>
  <Override PartName="/xl/charts/chart128.xml" ContentType="application/vnd.openxmlformats-officedocument.drawingml.chart+xml"/>
  <Override PartName="/xl/charts/style128.xml" ContentType="application/vnd.ms-office.chartstyle+xml"/>
  <Override PartName="/xl/charts/colors128.xml" ContentType="application/vnd.ms-office.chartcolorstyle+xml"/>
  <Override PartName="/xl/charts/chart129.xml" ContentType="application/vnd.openxmlformats-officedocument.drawingml.chart+xml"/>
  <Override PartName="/xl/charts/style129.xml" ContentType="application/vnd.ms-office.chartstyle+xml"/>
  <Override PartName="/xl/charts/colors129.xml" ContentType="application/vnd.ms-office.chartcolorstyle+xml"/>
  <Override PartName="/xl/charts/chart130.xml" ContentType="application/vnd.openxmlformats-officedocument.drawingml.chart+xml"/>
  <Override PartName="/xl/charts/style130.xml" ContentType="application/vnd.ms-office.chartstyle+xml"/>
  <Override PartName="/xl/charts/colors130.xml" ContentType="application/vnd.ms-office.chartcolorstyle+xml"/>
  <Override PartName="/xl/theme/themeOverride22.xml" ContentType="application/vnd.openxmlformats-officedocument.themeOverride+xml"/>
  <Override PartName="/xl/drawings/drawing21.xml" ContentType="application/vnd.openxmlformats-officedocument.drawing+xml"/>
  <Override PartName="/xl/charts/chart131.xml" ContentType="application/vnd.openxmlformats-officedocument.drawingml.chart+xml"/>
  <Override PartName="/xl/charts/style131.xml" ContentType="application/vnd.ms-office.chartstyle+xml"/>
  <Override PartName="/xl/charts/colors131.xml" ContentType="application/vnd.ms-office.chartcolorstyle+xml"/>
  <Override PartName="/xl/charts/chart132.xml" ContentType="application/vnd.openxmlformats-officedocument.drawingml.chart+xml"/>
  <Override PartName="/xl/charts/style132.xml" ContentType="application/vnd.ms-office.chartstyle+xml"/>
  <Override PartName="/xl/charts/colors132.xml" ContentType="application/vnd.ms-office.chartcolorstyle+xml"/>
  <Override PartName="/xl/charts/chart133.xml" ContentType="application/vnd.openxmlformats-officedocument.drawingml.chart+xml"/>
  <Override PartName="/xl/charts/style133.xml" ContentType="application/vnd.ms-office.chartstyle+xml"/>
  <Override PartName="/xl/charts/colors133.xml" ContentType="application/vnd.ms-office.chartcolorstyle+xml"/>
  <Override PartName="/xl/charts/chart134.xml" ContentType="application/vnd.openxmlformats-officedocument.drawingml.chart+xml"/>
  <Override PartName="/xl/charts/style134.xml" ContentType="application/vnd.ms-office.chartstyle+xml"/>
  <Override PartName="/xl/charts/colors134.xml" ContentType="application/vnd.ms-office.chartcolorstyle+xml"/>
  <Override PartName="/xl/charts/chart135.xml" ContentType="application/vnd.openxmlformats-officedocument.drawingml.chart+xml"/>
  <Override PartName="/xl/charts/style135.xml" ContentType="application/vnd.ms-office.chartstyle+xml"/>
  <Override PartName="/xl/charts/colors135.xml" ContentType="application/vnd.ms-office.chartcolorstyle+xml"/>
  <Override PartName="/xl/charts/chart136.xml" ContentType="application/vnd.openxmlformats-officedocument.drawingml.chart+xml"/>
  <Override PartName="/xl/charts/style136.xml" ContentType="application/vnd.ms-office.chartstyle+xml"/>
  <Override PartName="/xl/charts/colors136.xml" ContentType="application/vnd.ms-office.chartcolorstyle+xml"/>
  <Override PartName="/xl/charts/chart137.xml" ContentType="application/vnd.openxmlformats-officedocument.drawingml.chart+xml"/>
  <Override PartName="/xl/charts/style137.xml" ContentType="application/vnd.ms-office.chartstyle+xml"/>
  <Override PartName="/xl/charts/colors137.xml" ContentType="application/vnd.ms-office.chartcolorstyle+xml"/>
  <Override PartName="/xl/theme/themeOverride23.xml" ContentType="application/vnd.openxmlformats-officedocument.themeOverride+xml"/>
  <Override PartName="/xl/drawings/drawing22.xml" ContentType="application/vnd.openxmlformats-officedocument.drawing+xml"/>
  <Override PartName="/xl/charts/chart138.xml" ContentType="application/vnd.openxmlformats-officedocument.drawingml.chart+xml"/>
  <Override PartName="/xl/charts/style138.xml" ContentType="application/vnd.ms-office.chartstyle+xml"/>
  <Override PartName="/xl/charts/colors138.xml" ContentType="application/vnd.ms-office.chartcolorstyle+xml"/>
  <Override PartName="/xl/charts/chart139.xml" ContentType="application/vnd.openxmlformats-officedocument.drawingml.chart+xml"/>
  <Override PartName="/xl/charts/style139.xml" ContentType="application/vnd.ms-office.chartstyle+xml"/>
  <Override PartName="/xl/charts/colors139.xml" ContentType="application/vnd.ms-office.chartcolorstyle+xml"/>
  <Override PartName="/xl/charts/chart140.xml" ContentType="application/vnd.openxmlformats-officedocument.drawingml.chart+xml"/>
  <Override PartName="/xl/charts/style140.xml" ContentType="application/vnd.ms-office.chartstyle+xml"/>
  <Override PartName="/xl/charts/colors140.xml" ContentType="application/vnd.ms-office.chartcolorstyle+xml"/>
  <Override PartName="/xl/charts/chart141.xml" ContentType="application/vnd.openxmlformats-officedocument.drawingml.chart+xml"/>
  <Override PartName="/xl/charts/style141.xml" ContentType="application/vnd.ms-office.chartstyle+xml"/>
  <Override PartName="/xl/charts/colors141.xml" ContentType="application/vnd.ms-office.chartcolorstyle+xml"/>
  <Override PartName="/xl/charts/chart142.xml" ContentType="application/vnd.openxmlformats-officedocument.drawingml.chart+xml"/>
  <Override PartName="/xl/charts/style142.xml" ContentType="application/vnd.ms-office.chartstyle+xml"/>
  <Override PartName="/xl/charts/colors142.xml" ContentType="application/vnd.ms-office.chartcolorstyle+xml"/>
  <Override PartName="/xl/charts/chart143.xml" ContentType="application/vnd.openxmlformats-officedocument.drawingml.chart+xml"/>
  <Override PartName="/xl/charts/style143.xml" ContentType="application/vnd.ms-office.chartstyle+xml"/>
  <Override PartName="/xl/charts/colors143.xml" ContentType="application/vnd.ms-office.chartcolorstyle+xml"/>
  <Override PartName="/xl/charts/chart144.xml" ContentType="application/vnd.openxmlformats-officedocument.drawingml.chart+xml"/>
  <Override PartName="/xl/charts/style144.xml" ContentType="application/vnd.ms-office.chartstyle+xml"/>
  <Override PartName="/xl/charts/colors144.xml" ContentType="application/vnd.ms-office.chartcolorstyle+xml"/>
  <Override PartName="/xl/theme/themeOverride24.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James Tarala\Downloads\"/>
    </mc:Choice>
  </mc:AlternateContent>
  <bookViews>
    <workbookView xWindow="0" yWindow="0" windowWidth="12240" windowHeight="5676"/>
  </bookViews>
  <sheets>
    <sheet name="ReadMe" sheetId="23" r:id="rId1"/>
    <sheet name="Dashboard" sheetId="1" r:id="rId2"/>
    <sheet name="CSC #1" sheetId="2" r:id="rId3"/>
    <sheet name="CSC #2" sheetId="3" r:id="rId4"/>
    <sheet name="CSC #3" sheetId="4" r:id="rId5"/>
    <sheet name="CSC #4" sheetId="5" r:id="rId6"/>
    <sheet name="CSC #5" sheetId="6" r:id="rId7"/>
    <sheet name="CSC #6" sheetId="7" r:id="rId8"/>
    <sheet name="CSC #7" sheetId="8" r:id="rId9"/>
    <sheet name="CSC #8" sheetId="9" r:id="rId10"/>
    <sheet name="CSC #9" sheetId="10" r:id="rId11"/>
    <sheet name="CSC #10" sheetId="11" r:id="rId12"/>
    <sheet name="CSC #11" sheetId="12" r:id="rId13"/>
    <sheet name="CSC #12" sheetId="13" r:id="rId14"/>
    <sheet name="CSC #13" sheetId="14" r:id="rId15"/>
    <sheet name="CSC #14" sheetId="15" r:id="rId16"/>
    <sheet name="CSC #15" sheetId="16" r:id="rId17"/>
    <sheet name="CSC #16" sheetId="17" r:id="rId18"/>
    <sheet name="CSC #17" sheetId="18" r:id="rId19"/>
    <sheet name="CSC #18" sheetId="19" r:id="rId20"/>
    <sheet name="CSC #19" sheetId="20" r:id="rId21"/>
    <sheet name="CSC #20" sheetId="21" r:id="rId22"/>
    <sheet name="Values" sheetId="22" r:id="rId2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0" i="11" l="1"/>
  <c r="G39" i="11"/>
  <c r="G38" i="11"/>
  <c r="G45" i="13"/>
  <c r="G44" i="13"/>
  <c r="G43" i="13"/>
  <c r="G43" i="6"/>
  <c r="G42" i="6"/>
  <c r="G41" i="6"/>
  <c r="G39" i="4"/>
  <c r="G38" i="4"/>
  <c r="G37" i="4"/>
  <c r="G41" i="3"/>
  <c r="G40" i="3"/>
  <c r="G39" i="3"/>
  <c r="G40" i="2"/>
  <c r="G39" i="2"/>
  <c r="G38" i="2"/>
  <c r="K21" i="2"/>
  <c r="L21" i="2"/>
  <c r="M21" i="2"/>
  <c r="N21" i="2"/>
  <c r="G40" i="21" l="1"/>
  <c r="G39" i="21"/>
  <c r="G38" i="21"/>
  <c r="G37" i="21"/>
  <c r="G36" i="21"/>
  <c r="G35" i="21"/>
  <c r="G33" i="21"/>
  <c r="G32" i="21"/>
  <c r="G31" i="21"/>
  <c r="G30" i="21"/>
  <c r="G37" i="20"/>
  <c r="G36" i="20"/>
  <c r="G35" i="20"/>
  <c r="G34" i="20"/>
  <c r="G33" i="20"/>
  <c r="G32" i="20"/>
  <c r="G30" i="20"/>
  <c r="G29" i="20"/>
  <c r="G28" i="20"/>
  <c r="G27" i="20"/>
  <c r="G39" i="19"/>
  <c r="G38" i="19"/>
  <c r="G37" i="19"/>
  <c r="G36" i="19"/>
  <c r="G35" i="19"/>
  <c r="G34" i="19"/>
  <c r="G32" i="19"/>
  <c r="G31" i="19"/>
  <c r="G30" i="19"/>
  <c r="G29" i="19"/>
  <c r="G50" i="18"/>
  <c r="G49" i="18"/>
  <c r="G48" i="18"/>
  <c r="G47" i="18"/>
  <c r="G46" i="18"/>
  <c r="G45" i="18"/>
  <c r="G43" i="18"/>
  <c r="G42" i="18"/>
  <c r="G41" i="18"/>
  <c r="G40" i="18"/>
  <c r="G49" i="17"/>
  <c r="G48" i="17"/>
  <c r="G47" i="17"/>
  <c r="G46" i="17"/>
  <c r="G56" i="17"/>
  <c r="G55" i="17"/>
  <c r="G54" i="17"/>
  <c r="G53" i="17"/>
  <c r="G52" i="17"/>
  <c r="G51" i="17"/>
  <c r="G37" i="16"/>
  <c r="G36" i="16"/>
  <c r="G35" i="16"/>
  <c r="G34" i="16"/>
  <c r="G33" i="16"/>
  <c r="G32" i="16"/>
  <c r="G30" i="16"/>
  <c r="G29" i="16"/>
  <c r="G28" i="16"/>
  <c r="G27" i="16"/>
  <c r="G43" i="15"/>
  <c r="G42" i="15"/>
  <c r="G41" i="15"/>
  <c r="G40" i="15"/>
  <c r="G39" i="15"/>
  <c r="G38" i="15"/>
  <c r="G36" i="15"/>
  <c r="G35" i="15"/>
  <c r="G34" i="15"/>
  <c r="G33" i="15"/>
  <c r="G52" i="14"/>
  <c r="G51" i="14"/>
  <c r="G50" i="14"/>
  <c r="G49" i="14"/>
  <c r="G48" i="14"/>
  <c r="G47" i="14"/>
  <c r="G45" i="14"/>
  <c r="G44" i="14"/>
  <c r="G43" i="14"/>
  <c r="G42" i="14"/>
  <c r="G41" i="12"/>
  <c r="G40" i="12"/>
  <c r="G39" i="12"/>
  <c r="G38" i="12"/>
  <c r="G37" i="12"/>
  <c r="G36" i="12"/>
  <c r="G34" i="12"/>
  <c r="G33" i="12"/>
  <c r="G32" i="12"/>
  <c r="G31" i="12"/>
  <c r="G36" i="11"/>
  <c r="G32" i="11"/>
  <c r="G37" i="10"/>
  <c r="G36" i="10"/>
  <c r="G35" i="10"/>
  <c r="G34" i="10"/>
  <c r="G33" i="10"/>
  <c r="G32" i="10"/>
  <c r="G31" i="10"/>
  <c r="G30" i="10"/>
  <c r="G29" i="10"/>
  <c r="G28" i="10"/>
  <c r="G27" i="10"/>
  <c r="G36" i="9"/>
  <c r="G35" i="9"/>
  <c r="G34" i="9"/>
  <c r="G33" i="9"/>
  <c r="G32" i="9"/>
  <c r="G31" i="9"/>
  <c r="G29" i="9"/>
  <c r="G28" i="9"/>
  <c r="G27" i="9"/>
  <c r="G26" i="9"/>
  <c r="G44" i="8"/>
  <c r="G43" i="8"/>
  <c r="G42" i="8"/>
  <c r="G41" i="8"/>
  <c r="G40" i="8"/>
  <c r="G39" i="8"/>
  <c r="G37" i="8"/>
  <c r="G36" i="8"/>
  <c r="G35" i="8"/>
  <c r="G34" i="8"/>
  <c r="G43" i="7"/>
  <c r="G42" i="7"/>
  <c r="G41" i="7"/>
  <c r="G40" i="7"/>
  <c r="G39" i="7"/>
  <c r="G38" i="7"/>
  <c r="G36" i="7"/>
  <c r="G35" i="7"/>
  <c r="G34" i="7"/>
  <c r="G33" i="7"/>
  <c r="G40" i="6"/>
  <c r="G39" i="6"/>
  <c r="G35" i="6"/>
  <c r="G42" i="5"/>
  <c r="G41" i="5"/>
  <c r="G40" i="5"/>
  <c r="G39" i="5"/>
  <c r="G38" i="5"/>
  <c r="G37" i="5"/>
  <c r="G35" i="5"/>
  <c r="G34" i="5"/>
  <c r="G33" i="5"/>
  <c r="G32" i="5"/>
  <c r="G40" i="4"/>
  <c r="N32" i="3"/>
  <c r="M32" i="3"/>
  <c r="L32" i="3"/>
  <c r="K32" i="3"/>
  <c r="N31" i="3"/>
  <c r="M31" i="3"/>
  <c r="L31" i="3"/>
  <c r="K31" i="3"/>
  <c r="N30" i="3"/>
  <c r="M30" i="3"/>
  <c r="L30" i="3"/>
  <c r="K30" i="3"/>
  <c r="N29" i="3"/>
  <c r="M29" i="3"/>
  <c r="L29" i="3"/>
  <c r="K29" i="3"/>
  <c r="N28" i="3"/>
  <c r="M28" i="3"/>
  <c r="L28" i="3"/>
  <c r="K28" i="3"/>
  <c r="N27" i="3"/>
  <c r="M27" i="3"/>
  <c r="L27" i="3"/>
  <c r="K27" i="3"/>
  <c r="N26" i="3"/>
  <c r="M26" i="3"/>
  <c r="L26" i="3"/>
  <c r="K26" i="3"/>
  <c r="N25" i="3"/>
  <c r="M25" i="3"/>
  <c r="L25" i="3"/>
  <c r="K25" i="3"/>
  <c r="N24" i="3"/>
  <c r="M24" i="3"/>
  <c r="L24" i="3"/>
  <c r="K24" i="3"/>
  <c r="N23" i="3"/>
  <c r="M23" i="3"/>
  <c r="L23" i="3"/>
  <c r="K23" i="3"/>
  <c r="N22" i="3"/>
  <c r="G44" i="3" s="1"/>
  <c r="M22" i="3"/>
  <c r="G43" i="3" s="1"/>
  <c r="L22" i="3"/>
  <c r="G42" i="3" s="1"/>
  <c r="K22" i="3"/>
  <c r="N30" i="4"/>
  <c r="M30" i="4"/>
  <c r="L30" i="4"/>
  <c r="K30" i="4"/>
  <c r="N29" i="4"/>
  <c r="M29" i="4"/>
  <c r="L29" i="4"/>
  <c r="K29" i="4"/>
  <c r="N28" i="4"/>
  <c r="M28" i="4"/>
  <c r="L28" i="4"/>
  <c r="K28" i="4"/>
  <c r="N27" i="4"/>
  <c r="M27" i="4"/>
  <c r="L27" i="4"/>
  <c r="K27" i="4"/>
  <c r="N26" i="4"/>
  <c r="M26" i="4"/>
  <c r="L26" i="4"/>
  <c r="K26" i="4"/>
  <c r="N25" i="4"/>
  <c r="G42" i="4" s="1"/>
  <c r="M25" i="4"/>
  <c r="G41" i="4" s="1"/>
  <c r="L25" i="4"/>
  <c r="K25" i="4"/>
  <c r="N24" i="4"/>
  <c r="M24" i="4"/>
  <c r="L24" i="4"/>
  <c r="K24" i="4"/>
  <c r="N23" i="4"/>
  <c r="M23" i="4"/>
  <c r="L23" i="4"/>
  <c r="K23" i="4"/>
  <c r="N22" i="4"/>
  <c r="M22" i="4"/>
  <c r="L22" i="4"/>
  <c r="K22" i="4"/>
  <c r="N30" i="5"/>
  <c r="M30" i="5"/>
  <c r="L30" i="5"/>
  <c r="K30" i="5"/>
  <c r="N29" i="5"/>
  <c r="M29" i="5"/>
  <c r="L29" i="5"/>
  <c r="K29" i="5"/>
  <c r="N28" i="5"/>
  <c r="M28" i="5"/>
  <c r="L28" i="5"/>
  <c r="K28" i="5"/>
  <c r="N27" i="5"/>
  <c r="M27" i="5"/>
  <c r="L27" i="5"/>
  <c r="K27" i="5"/>
  <c r="N26" i="5"/>
  <c r="M26" i="5"/>
  <c r="L26" i="5"/>
  <c r="K26" i="5"/>
  <c r="N25" i="5"/>
  <c r="M25" i="5"/>
  <c r="L25" i="5"/>
  <c r="K25" i="5"/>
  <c r="N24" i="5"/>
  <c r="M24" i="5"/>
  <c r="L24" i="5"/>
  <c r="K24" i="5"/>
  <c r="N23" i="5"/>
  <c r="M23" i="5"/>
  <c r="L23" i="5"/>
  <c r="K23" i="5"/>
  <c r="N22" i="5"/>
  <c r="M22" i="5"/>
  <c r="L22" i="5"/>
  <c r="K22" i="5"/>
  <c r="N31" i="6"/>
  <c r="M31" i="6"/>
  <c r="L31" i="6"/>
  <c r="K31" i="6"/>
  <c r="N30" i="6"/>
  <c r="M30" i="6"/>
  <c r="L30" i="6"/>
  <c r="K30" i="6"/>
  <c r="N29" i="6"/>
  <c r="M29" i="6"/>
  <c r="L29" i="6"/>
  <c r="K29" i="6"/>
  <c r="N28" i="6"/>
  <c r="M28" i="6"/>
  <c r="L28" i="6"/>
  <c r="K28" i="6"/>
  <c r="N27" i="6"/>
  <c r="M27" i="6"/>
  <c r="L27" i="6"/>
  <c r="K27" i="6"/>
  <c r="N26" i="6"/>
  <c r="M26" i="6"/>
  <c r="L26" i="6"/>
  <c r="K26" i="6"/>
  <c r="N25" i="6"/>
  <c r="M25" i="6"/>
  <c r="L25" i="6"/>
  <c r="K25" i="6"/>
  <c r="N24" i="6"/>
  <c r="M24" i="6"/>
  <c r="L24" i="6"/>
  <c r="K24" i="6"/>
  <c r="N23" i="6"/>
  <c r="M23" i="6"/>
  <c r="L23" i="6"/>
  <c r="K23" i="6"/>
  <c r="N22" i="6"/>
  <c r="M22" i="6"/>
  <c r="L22" i="6"/>
  <c r="G38" i="6" s="1"/>
  <c r="K22" i="6"/>
  <c r="N31" i="7"/>
  <c r="M31" i="7"/>
  <c r="L31" i="7"/>
  <c r="K31" i="7"/>
  <c r="N30" i="7"/>
  <c r="M30" i="7"/>
  <c r="L30" i="7"/>
  <c r="K30" i="7"/>
  <c r="N29" i="7"/>
  <c r="M29" i="7"/>
  <c r="L29" i="7"/>
  <c r="K29" i="7"/>
  <c r="N28" i="7"/>
  <c r="M28" i="7"/>
  <c r="L28" i="7"/>
  <c r="K28" i="7"/>
  <c r="N27" i="7"/>
  <c r="M27" i="7"/>
  <c r="L27" i="7"/>
  <c r="K27" i="7"/>
  <c r="N26" i="7"/>
  <c r="M26" i="7"/>
  <c r="L26" i="7"/>
  <c r="K26" i="7"/>
  <c r="N25" i="7"/>
  <c r="M25" i="7"/>
  <c r="L25" i="7"/>
  <c r="K25" i="7"/>
  <c r="N24" i="7"/>
  <c r="M24" i="7"/>
  <c r="L24" i="7"/>
  <c r="K24" i="7"/>
  <c r="N23" i="7"/>
  <c r="M23" i="7"/>
  <c r="L23" i="7"/>
  <c r="K23" i="7"/>
  <c r="N22" i="7"/>
  <c r="M22" i="7"/>
  <c r="L22" i="7"/>
  <c r="K22" i="7"/>
  <c r="N32" i="8"/>
  <c r="M32" i="8"/>
  <c r="L32" i="8"/>
  <c r="K32" i="8"/>
  <c r="N31" i="8"/>
  <c r="M31" i="8"/>
  <c r="L31" i="8"/>
  <c r="K31" i="8"/>
  <c r="N30" i="8"/>
  <c r="M30" i="8"/>
  <c r="L30" i="8"/>
  <c r="K30" i="8"/>
  <c r="N29" i="8"/>
  <c r="M29" i="8"/>
  <c r="L29" i="8"/>
  <c r="K29" i="8"/>
  <c r="N28" i="8"/>
  <c r="M28" i="8"/>
  <c r="L28" i="8"/>
  <c r="K28" i="8"/>
  <c r="N27" i="8"/>
  <c r="M27" i="8"/>
  <c r="L27" i="8"/>
  <c r="K27" i="8"/>
  <c r="N26" i="8"/>
  <c r="M26" i="8"/>
  <c r="L26" i="8"/>
  <c r="K26" i="8"/>
  <c r="N25" i="8"/>
  <c r="M25" i="8"/>
  <c r="L25" i="8"/>
  <c r="K25" i="8"/>
  <c r="N24" i="8"/>
  <c r="M24" i="8"/>
  <c r="L24" i="8"/>
  <c r="K24" i="8"/>
  <c r="N23" i="8"/>
  <c r="M23" i="8"/>
  <c r="L23" i="8"/>
  <c r="K23" i="8"/>
  <c r="N22" i="8"/>
  <c r="M22" i="8"/>
  <c r="L22" i="8"/>
  <c r="K22" i="8"/>
  <c r="N24" i="9"/>
  <c r="M24" i="9"/>
  <c r="L24" i="9"/>
  <c r="K24" i="9"/>
  <c r="N23" i="9"/>
  <c r="M23" i="9"/>
  <c r="L23" i="9"/>
  <c r="K23" i="9"/>
  <c r="N22" i="9"/>
  <c r="M22" i="9"/>
  <c r="L22" i="9"/>
  <c r="K22" i="9"/>
  <c r="N25" i="10"/>
  <c r="M25" i="10"/>
  <c r="L25" i="10"/>
  <c r="K25" i="10"/>
  <c r="N24" i="10"/>
  <c r="M24" i="10"/>
  <c r="L24" i="10"/>
  <c r="K24" i="10"/>
  <c r="N23" i="10"/>
  <c r="M23" i="10"/>
  <c r="L23" i="10"/>
  <c r="K23" i="10"/>
  <c r="N22" i="10"/>
  <c r="M22" i="10"/>
  <c r="L22" i="10"/>
  <c r="K22" i="10"/>
  <c r="N28" i="11"/>
  <c r="M28" i="11"/>
  <c r="L28" i="11"/>
  <c r="K28" i="11"/>
  <c r="N27" i="11"/>
  <c r="M27" i="11"/>
  <c r="L27" i="11"/>
  <c r="K27" i="11"/>
  <c r="N26" i="11"/>
  <c r="M26" i="11"/>
  <c r="L26" i="11"/>
  <c r="K26" i="11"/>
  <c r="N25" i="11"/>
  <c r="G37" i="11" s="1"/>
  <c r="M25" i="11"/>
  <c r="L25" i="11"/>
  <c r="G35" i="11" s="1"/>
  <c r="K25" i="11"/>
  <c r="N24" i="11"/>
  <c r="M24" i="11"/>
  <c r="L24" i="11"/>
  <c r="K24" i="11"/>
  <c r="N23" i="11"/>
  <c r="M23" i="11"/>
  <c r="L23" i="11"/>
  <c r="K23" i="11"/>
  <c r="N22" i="11"/>
  <c r="M22" i="11"/>
  <c r="L22" i="11"/>
  <c r="K22" i="11"/>
  <c r="N29" i="12"/>
  <c r="M29" i="12"/>
  <c r="L29" i="12"/>
  <c r="K29" i="12"/>
  <c r="N28" i="12"/>
  <c r="M28" i="12"/>
  <c r="L28" i="12"/>
  <c r="K28" i="12"/>
  <c r="N27" i="12"/>
  <c r="M27" i="12"/>
  <c r="L27" i="12"/>
  <c r="K27" i="12"/>
  <c r="N26" i="12"/>
  <c r="M26" i="12"/>
  <c r="L26" i="12"/>
  <c r="K26" i="12"/>
  <c r="N25" i="12"/>
  <c r="M25" i="12"/>
  <c r="L25" i="12"/>
  <c r="K25" i="12"/>
  <c r="N24" i="12"/>
  <c r="M24" i="12"/>
  <c r="L24" i="12"/>
  <c r="K24" i="12"/>
  <c r="N23" i="12"/>
  <c r="M23" i="12"/>
  <c r="L23" i="12"/>
  <c r="K23" i="12"/>
  <c r="N22" i="12"/>
  <c r="M22" i="12"/>
  <c r="L22" i="12"/>
  <c r="K22" i="12"/>
  <c r="N36" i="13"/>
  <c r="M36" i="13"/>
  <c r="L36" i="13"/>
  <c r="K36" i="13"/>
  <c r="N35" i="13"/>
  <c r="M35" i="13"/>
  <c r="L35" i="13"/>
  <c r="K35" i="13"/>
  <c r="N34" i="13"/>
  <c r="M34" i="13"/>
  <c r="L34" i="13"/>
  <c r="K34" i="13"/>
  <c r="N33" i="13"/>
  <c r="M33" i="13"/>
  <c r="L33" i="13"/>
  <c r="K33" i="13"/>
  <c r="N32" i="13"/>
  <c r="M32" i="13"/>
  <c r="L32" i="13"/>
  <c r="K32" i="13"/>
  <c r="N31" i="13"/>
  <c r="M31" i="13"/>
  <c r="L31" i="13"/>
  <c r="K31" i="13"/>
  <c r="N30" i="13"/>
  <c r="M30" i="13"/>
  <c r="L30" i="13"/>
  <c r="K30" i="13"/>
  <c r="N29" i="13"/>
  <c r="M29" i="13"/>
  <c r="L29" i="13"/>
  <c r="K29" i="13"/>
  <c r="N28" i="13"/>
  <c r="M28" i="13"/>
  <c r="L28" i="13"/>
  <c r="K28" i="13"/>
  <c r="N27" i="13"/>
  <c r="M27" i="13"/>
  <c r="L27" i="13"/>
  <c r="K27" i="13"/>
  <c r="N26" i="13"/>
  <c r="M26" i="13"/>
  <c r="L26" i="13"/>
  <c r="K26" i="13"/>
  <c r="N25" i="13"/>
  <c r="M25" i="13"/>
  <c r="L25" i="13"/>
  <c r="K25" i="13"/>
  <c r="N24" i="13"/>
  <c r="M24" i="13"/>
  <c r="L24" i="13"/>
  <c r="K24" i="13"/>
  <c r="N23" i="13"/>
  <c r="G48" i="13" s="1"/>
  <c r="M23" i="13"/>
  <c r="G47" i="13" s="1"/>
  <c r="L23" i="13"/>
  <c r="G46" i="13" s="1"/>
  <c r="K23" i="13"/>
  <c r="N22" i="13"/>
  <c r="M22" i="13"/>
  <c r="L22" i="13"/>
  <c r="K22" i="13"/>
  <c r="N40" i="14"/>
  <c r="M40" i="14"/>
  <c r="L40" i="14"/>
  <c r="K40" i="14"/>
  <c r="N39" i="14"/>
  <c r="M39" i="14"/>
  <c r="L39" i="14"/>
  <c r="K39" i="14"/>
  <c r="N38" i="14"/>
  <c r="M38" i="14"/>
  <c r="L38" i="14"/>
  <c r="K38" i="14"/>
  <c r="N37" i="14"/>
  <c r="M37" i="14"/>
  <c r="L37" i="14"/>
  <c r="K37" i="14"/>
  <c r="N36" i="14"/>
  <c r="M36" i="14"/>
  <c r="L36" i="14"/>
  <c r="K36" i="14"/>
  <c r="N35" i="14"/>
  <c r="M35" i="14"/>
  <c r="L35" i="14"/>
  <c r="K35" i="14"/>
  <c r="N34" i="14"/>
  <c r="M34" i="14"/>
  <c r="L34" i="14"/>
  <c r="K34" i="14"/>
  <c r="N33" i="14"/>
  <c r="M33" i="14"/>
  <c r="L33" i="14"/>
  <c r="K33" i="14"/>
  <c r="N32" i="14"/>
  <c r="M32" i="14"/>
  <c r="L32" i="14"/>
  <c r="K32" i="14"/>
  <c r="N31" i="14"/>
  <c r="M31" i="14"/>
  <c r="L31" i="14"/>
  <c r="K31" i="14"/>
  <c r="N30" i="14"/>
  <c r="M30" i="14"/>
  <c r="L30" i="14"/>
  <c r="K30" i="14"/>
  <c r="N29" i="14"/>
  <c r="M29" i="14"/>
  <c r="L29" i="14"/>
  <c r="K29" i="14"/>
  <c r="N28" i="14"/>
  <c r="M28" i="14"/>
  <c r="L28" i="14"/>
  <c r="K28" i="14"/>
  <c r="N27" i="14"/>
  <c r="M27" i="14"/>
  <c r="L27" i="14"/>
  <c r="K27" i="14"/>
  <c r="N26" i="14"/>
  <c r="M26" i="14"/>
  <c r="L26" i="14"/>
  <c r="K26" i="14"/>
  <c r="N25" i="14"/>
  <c r="M25" i="14"/>
  <c r="L25" i="14"/>
  <c r="K25" i="14"/>
  <c r="N24" i="14"/>
  <c r="M24" i="14"/>
  <c r="L24" i="14"/>
  <c r="K24" i="14"/>
  <c r="N23" i="14"/>
  <c r="M23" i="14"/>
  <c r="L23" i="14"/>
  <c r="K23" i="14"/>
  <c r="N22" i="14"/>
  <c r="M22" i="14"/>
  <c r="L22" i="14"/>
  <c r="K22" i="14"/>
  <c r="N31" i="15"/>
  <c r="M31" i="15"/>
  <c r="L31" i="15"/>
  <c r="K31" i="15"/>
  <c r="N30" i="15"/>
  <c r="M30" i="15"/>
  <c r="L30" i="15"/>
  <c r="K30" i="15"/>
  <c r="N29" i="15"/>
  <c r="M29" i="15"/>
  <c r="L29" i="15"/>
  <c r="K29" i="15"/>
  <c r="N28" i="15"/>
  <c r="M28" i="15"/>
  <c r="L28" i="15"/>
  <c r="K28" i="15"/>
  <c r="N27" i="15"/>
  <c r="M27" i="15"/>
  <c r="L27" i="15"/>
  <c r="K27" i="15"/>
  <c r="N26" i="15"/>
  <c r="M26" i="15"/>
  <c r="L26" i="15"/>
  <c r="K26" i="15"/>
  <c r="N25" i="15"/>
  <c r="M25" i="15"/>
  <c r="L25" i="15"/>
  <c r="K25" i="15"/>
  <c r="N24" i="15"/>
  <c r="M24" i="15"/>
  <c r="L24" i="15"/>
  <c r="K24" i="15"/>
  <c r="N23" i="15"/>
  <c r="M23" i="15"/>
  <c r="L23" i="15"/>
  <c r="K23" i="15"/>
  <c r="N22" i="15"/>
  <c r="M22" i="15"/>
  <c r="L22" i="15"/>
  <c r="K22" i="15"/>
  <c r="N25" i="16"/>
  <c r="M25" i="16"/>
  <c r="L25" i="16"/>
  <c r="K25" i="16"/>
  <c r="N24" i="16"/>
  <c r="M24" i="16"/>
  <c r="L24" i="16"/>
  <c r="K24" i="16"/>
  <c r="N23" i="16"/>
  <c r="M23" i="16"/>
  <c r="L23" i="16"/>
  <c r="K23" i="16"/>
  <c r="N22" i="16"/>
  <c r="M22" i="16"/>
  <c r="L22" i="16"/>
  <c r="K22" i="16"/>
  <c r="N44" i="17"/>
  <c r="M44" i="17"/>
  <c r="L44" i="17"/>
  <c r="K44" i="17"/>
  <c r="N43" i="17"/>
  <c r="M43" i="17"/>
  <c r="L43" i="17"/>
  <c r="K43" i="17"/>
  <c r="N42" i="17"/>
  <c r="M42" i="17"/>
  <c r="L42" i="17"/>
  <c r="K42" i="17"/>
  <c r="N41" i="17"/>
  <c r="M41" i="17"/>
  <c r="L41" i="17"/>
  <c r="K41" i="17"/>
  <c r="N40" i="17"/>
  <c r="M40" i="17"/>
  <c r="L40" i="17"/>
  <c r="K40" i="17"/>
  <c r="N39" i="17"/>
  <c r="M39" i="17"/>
  <c r="L39" i="17"/>
  <c r="K39" i="17"/>
  <c r="N38" i="17"/>
  <c r="M38" i="17"/>
  <c r="L38" i="17"/>
  <c r="K38" i="17"/>
  <c r="N37" i="17"/>
  <c r="M37" i="17"/>
  <c r="L37" i="17"/>
  <c r="K37" i="17"/>
  <c r="N36" i="17"/>
  <c r="M36" i="17"/>
  <c r="L36" i="17"/>
  <c r="K36" i="17"/>
  <c r="N35" i="17"/>
  <c r="M35" i="17"/>
  <c r="L35" i="17"/>
  <c r="K35" i="17"/>
  <c r="N34" i="17"/>
  <c r="M34" i="17"/>
  <c r="L34" i="17"/>
  <c r="K34" i="17"/>
  <c r="N33" i="17"/>
  <c r="M33" i="17"/>
  <c r="L33" i="17"/>
  <c r="K33" i="17"/>
  <c r="N32" i="17"/>
  <c r="M32" i="17"/>
  <c r="L32" i="17"/>
  <c r="K32" i="17"/>
  <c r="N31" i="17"/>
  <c r="M31" i="17"/>
  <c r="L31" i="17"/>
  <c r="K31" i="17"/>
  <c r="N30" i="17"/>
  <c r="M30" i="17"/>
  <c r="L30" i="17"/>
  <c r="K30" i="17"/>
  <c r="N29" i="17"/>
  <c r="M29" i="17"/>
  <c r="L29" i="17"/>
  <c r="K29" i="17"/>
  <c r="N28" i="17"/>
  <c r="M28" i="17"/>
  <c r="L28" i="17"/>
  <c r="K28" i="17"/>
  <c r="N27" i="17"/>
  <c r="M27" i="17"/>
  <c r="L27" i="17"/>
  <c r="K27" i="17"/>
  <c r="N26" i="17"/>
  <c r="M26" i="17"/>
  <c r="L26" i="17"/>
  <c r="K26" i="17"/>
  <c r="N25" i="17"/>
  <c r="M25" i="17"/>
  <c r="L25" i="17"/>
  <c r="K25" i="17"/>
  <c r="N24" i="17"/>
  <c r="M24" i="17"/>
  <c r="L24" i="17"/>
  <c r="K24" i="17"/>
  <c r="N23" i="17"/>
  <c r="M23" i="17"/>
  <c r="L23" i="17"/>
  <c r="K23" i="17"/>
  <c r="N22" i="17"/>
  <c r="M22" i="17"/>
  <c r="L22" i="17"/>
  <c r="K22" i="17"/>
  <c r="N38" i="18"/>
  <c r="M38" i="18"/>
  <c r="L38" i="18"/>
  <c r="K38" i="18"/>
  <c r="N37" i="18"/>
  <c r="M37" i="18"/>
  <c r="L37" i="18"/>
  <c r="K37" i="18"/>
  <c r="N36" i="18"/>
  <c r="M36" i="18"/>
  <c r="L36" i="18"/>
  <c r="K36" i="18"/>
  <c r="N35" i="18"/>
  <c r="M35" i="18"/>
  <c r="L35" i="18"/>
  <c r="K35" i="18"/>
  <c r="N34" i="18"/>
  <c r="M34" i="18"/>
  <c r="L34" i="18"/>
  <c r="K34" i="18"/>
  <c r="N33" i="18"/>
  <c r="M33" i="18"/>
  <c r="L33" i="18"/>
  <c r="K33" i="18"/>
  <c r="N32" i="18"/>
  <c r="M32" i="18"/>
  <c r="L32" i="18"/>
  <c r="K32" i="18"/>
  <c r="N31" i="18"/>
  <c r="M31" i="18"/>
  <c r="L31" i="18"/>
  <c r="K31" i="18"/>
  <c r="N30" i="18"/>
  <c r="M30" i="18"/>
  <c r="L30" i="18"/>
  <c r="K30" i="18"/>
  <c r="N29" i="18"/>
  <c r="M29" i="18"/>
  <c r="L29" i="18"/>
  <c r="K29" i="18"/>
  <c r="N28" i="18"/>
  <c r="M28" i="18"/>
  <c r="L28" i="18"/>
  <c r="K28" i="18"/>
  <c r="N27" i="18"/>
  <c r="M27" i="18"/>
  <c r="L27" i="18"/>
  <c r="K27" i="18"/>
  <c r="N26" i="18"/>
  <c r="M26" i="18"/>
  <c r="L26" i="18"/>
  <c r="K26" i="18"/>
  <c r="N25" i="18"/>
  <c r="M25" i="18"/>
  <c r="L25" i="18"/>
  <c r="K25" i="18"/>
  <c r="N24" i="18"/>
  <c r="M24" i="18"/>
  <c r="L24" i="18"/>
  <c r="K24" i="18"/>
  <c r="N23" i="18"/>
  <c r="M23" i="18"/>
  <c r="L23" i="18"/>
  <c r="K23" i="18"/>
  <c r="N22" i="18"/>
  <c r="M22" i="18"/>
  <c r="L22" i="18"/>
  <c r="K22" i="18"/>
  <c r="N27" i="19"/>
  <c r="M27" i="19"/>
  <c r="L27" i="19"/>
  <c r="K27" i="19"/>
  <c r="N26" i="19"/>
  <c r="M26" i="19"/>
  <c r="L26" i="19"/>
  <c r="K26" i="19"/>
  <c r="N25" i="19"/>
  <c r="M25" i="19"/>
  <c r="L25" i="19"/>
  <c r="K25" i="19"/>
  <c r="N24" i="19"/>
  <c r="M24" i="19"/>
  <c r="L24" i="19"/>
  <c r="K24" i="19"/>
  <c r="N23" i="19"/>
  <c r="M23" i="19"/>
  <c r="L23" i="19"/>
  <c r="K23" i="19"/>
  <c r="N22" i="19"/>
  <c r="M22" i="19"/>
  <c r="L22" i="19"/>
  <c r="K22" i="19"/>
  <c r="N25" i="20"/>
  <c r="M25" i="20"/>
  <c r="L25" i="20"/>
  <c r="K25" i="20"/>
  <c r="N24" i="20"/>
  <c r="M24" i="20"/>
  <c r="L24" i="20"/>
  <c r="K24" i="20"/>
  <c r="N23" i="20"/>
  <c r="M23" i="20"/>
  <c r="L23" i="20"/>
  <c r="K23" i="20"/>
  <c r="N22" i="20"/>
  <c r="M22" i="20"/>
  <c r="L22" i="20"/>
  <c r="K22" i="20"/>
  <c r="N28" i="21"/>
  <c r="M28" i="21"/>
  <c r="L28" i="21"/>
  <c r="K28" i="21"/>
  <c r="N27" i="21"/>
  <c r="M27" i="21"/>
  <c r="L27" i="21"/>
  <c r="K27" i="21"/>
  <c r="N26" i="21"/>
  <c r="M26" i="21"/>
  <c r="L26" i="21"/>
  <c r="K26" i="21"/>
  <c r="N25" i="21"/>
  <c r="M25" i="21"/>
  <c r="L25" i="21"/>
  <c r="K25" i="21"/>
  <c r="N24" i="21"/>
  <c r="M24" i="21"/>
  <c r="L24" i="21"/>
  <c r="K24" i="21"/>
  <c r="N23" i="21"/>
  <c r="M23" i="21"/>
  <c r="L23" i="21"/>
  <c r="K23" i="21"/>
  <c r="N22" i="21"/>
  <c r="M22" i="21"/>
  <c r="L22" i="21"/>
  <c r="K22" i="21"/>
  <c r="N21" i="21"/>
  <c r="M21" i="21"/>
  <c r="L21" i="21"/>
  <c r="K21" i="21"/>
  <c r="N21" i="20"/>
  <c r="M21" i="20"/>
  <c r="L21" i="20"/>
  <c r="K21" i="20"/>
  <c r="N21" i="19"/>
  <c r="M21" i="19"/>
  <c r="L21" i="19"/>
  <c r="K21" i="19"/>
  <c r="N21" i="18"/>
  <c r="M21" i="18"/>
  <c r="L21" i="18"/>
  <c r="K21" i="18"/>
  <c r="N21" i="17"/>
  <c r="M21" i="17"/>
  <c r="L21" i="17"/>
  <c r="K21" i="17"/>
  <c r="N21" i="16"/>
  <c r="M21" i="16"/>
  <c r="L21" i="16"/>
  <c r="K21" i="16"/>
  <c r="N21" i="15"/>
  <c r="M21" i="15"/>
  <c r="L21" i="15"/>
  <c r="K21" i="15"/>
  <c r="N21" i="14"/>
  <c r="M21" i="14"/>
  <c r="L21" i="14"/>
  <c r="K21" i="14"/>
  <c r="N21" i="13"/>
  <c r="G41" i="13" s="1"/>
  <c r="M21" i="13"/>
  <c r="G40" i="13" s="1"/>
  <c r="L21" i="13"/>
  <c r="G39" i="13" s="1"/>
  <c r="K21" i="13"/>
  <c r="G38" i="13" s="1"/>
  <c r="N21" i="12"/>
  <c r="M21" i="12"/>
  <c r="L21" i="12"/>
  <c r="K21" i="12"/>
  <c r="N21" i="11"/>
  <c r="G33" i="11" s="1"/>
  <c r="M21" i="11"/>
  <c r="L21" i="11"/>
  <c r="G31" i="11" s="1"/>
  <c r="K21" i="11"/>
  <c r="G30" i="11" s="1"/>
  <c r="N21" i="10"/>
  <c r="M21" i="10"/>
  <c r="L21" i="10"/>
  <c r="K21" i="10"/>
  <c r="N21" i="9"/>
  <c r="M21" i="9"/>
  <c r="L21" i="9"/>
  <c r="K21" i="9"/>
  <c r="N21" i="8"/>
  <c r="M21" i="8"/>
  <c r="L21" i="8"/>
  <c r="K21" i="8"/>
  <c r="N21" i="7"/>
  <c r="M21" i="7"/>
  <c r="L21" i="7"/>
  <c r="K21" i="7"/>
  <c r="N21" i="6"/>
  <c r="G36" i="6" s="1"/>
  <c r="M21" i="6"/>
  <c r="L21" i="6"/>
  <c r="G34" i="6" s="1"/>
  <c r="K21" i="6"/>
  <c r="G33" i="6" s="1"/>
  <c r="N21" i="5"/>
  <c r="M21" i="5"/>
  <c r="L21" i="5"/>
  <c r="K21" i="5"/>
  <c r="N21" i="4"/>
  <c r="G35" i="4" s="1"/>
  <c r="M21" i="4"/>
  <c r="G34" i="4" s="1"/>
  <c r="L21" i="4"/>
  <c r="G33" i="4" s="1"/>
  <c r="K21" i="4"/>
  <c r="G32" i="4" s="1"/>
  <c r="N21" i="3"/>
  <c r="G37" i="3" s="1"/>
  <c r="M21" i="3"/>
  <c r="G36" i="3" s="1"/>
  <c r="L21" i="3"/>
  <c r="G35" i="3" s="1"/>
  <c r="K21" i="3"/>
  <c r="N28" i="2"/>
  <c r="N27" i="2"/>
  <c r="N26" i="2"/>
  <c r="G37" i="2" s="1"/>
  <c r="N25" i="2"/>
  <c r="N24" i="2"/>
  <c r="N23" i="2"/>
  <c r="N22" i="2"/>
  <c r="M28" i="2"/>
  <c r="M27" i="2"/>
  <c r="M26" i="2"/>
  <c r="M25" i="2"/>
  <c r="M24" i="2"/>
  <c r="M23" i="2"/>
  <c r="M22" i="2"/>
  <c r="L28" i="2"/>
  <c r="L27" i="2"/>
  <c r="L26" i="2"/>
  <c r="L25" i="2"/>
  <c r="L24" i="2"/>
  <c r="L23" i="2"/>
  <c r="L22" i="2"/>
  <c r="K28" i="2"/>
  <c r="K27" i="2"/>
  <c r="K26" i="2"/>
  <c r="K25" i="2"/>
  <c r="K24" i="2"/>
  <c r="K23" i="2"/>
  <c r="K22" i="2"/>
  <c r="G34" i="11" l="1"/>
  <c r="G34" i="3"/>
  <c r="G38" i="3" s="1"/>
  <c r="G33" i="2"/>
  <c r="G35" i="2"/>
  <c r="G36" i="2"/>
  <c r="G32" i="2"/>
  <c r="G31" i="2"/>
  <c r="G30" i="2"/>
  <c r="C4" i="1" l="1"/>
  <c r="G31" i="20" l="1"/>
  <c r="G31" i="16"/>
  <c r="G46" i="14"/>
  <c r="G38" i="8"/>
  <c r="G37" i="6"/>
  <c r="G36" i="5"/>
  <c r="G44" i="18"/>
  <c r="G35" i="12"/>
  <c r="G36" i="4"/>
  <c r="G30" i="9"/>
  <c r="G42" i="13"/>
  <c r="G37" i="15"/>
  <c r="G50" i="17"/>
  <c r="G34" i="21"/>
  <c r="G37" i="7"/>
  <c r="G33" i="19"/>
  <c r="C8" i="1"/>
  <c r="C7" i="1"/>
  <c r="C6" i="1" l="1"/>
  <c r="C5" i="1"/>
  <c r="G34" i="2"/>
  <c r="C10" i="1" l="1"/>
</calcChain>
</file>

<file path=xl/sharedStrings.xml><?xml version="1.0" encoding="utf-8"?>
<sst xmlns="http://schemas.openxmlformats.org/spreadsheetml/2006/main" count="2180" uniqueCount="372">
  <si>
    <t>QW</t>
  </si>
  <si>
    <t>ADV</t>
  </si>
  <si>
    <t>Deploy network access control (NAC) to monitor authorized systems so if attacks occur, the impact can be remediated by moving the untrusted system to a virtual local area network that has minimal access.</t>
  </si>
  <si>
    <t>Utilize client certificates to validate and authenticate systems prior to connecting to the private network.</t>
  </si>
  <si>
    <t>Active Device Discovery System</t>
  </si>
  <si>
    <t>Passive Device Discovery System</t>
  </si>
  <si>
    <t>Asset Inventory System</t>
  </si>
  <si>
    <t>Network Devices that Support VLANs &amp; ACLs</t>
  </si>
  <si>
    <t>Public Key Infrastructure (PKI)</t>
  </si>
  <si>
    <t>Network Access Control (NAC)</t>
  </si>
  <si>
    <t>Category</t>
  </si>
  <si>
    <t>ID</t>
  </si>
  <si>
    <t>Critical Security Control Detail</t>
  </si>
  <si>
    <t>Sensor or Baseline</t>
  </si>
  <si>
    <t>Preventive Controls Implemented:</t>
  </si>
  <si>
    <t>Preventive Controls Automated:</t>
  </si>
  <si>
    <t>Preventive Controls Reported:</t>
  </si>
  <si>
    <t>Detective Controls Implemented:</t>
  </si>
  <si>
    <t>Detective Controls Automated:</t>
  </si>
  <si>
    <t>Detective Controls Reported:</t>
  </si>
  <si>
    <t>All Controls Implemented:</t>
  </si>
  <si>
    <t>All Controls Automated:</t>
  </si>
  <si>
    <t>All Controls Reported:</t>
  </si>
  <si>
    <t>Total Percentage Complete:</t>
  </si>
  <si>
    <t>V / A</t>
  </si>
  <si>
    <t>The software inventory systems must be tied into the hardware asset inventory so all devices and associated software are tracked from a single location.</t>
  </si>
  <si>
    <t>C / H</t>
  </si>
  <si>
    <t>Software Inventory System</t>
  </si>
  <si>
    <t>Software Whitelisting System</t>
  </si>
  <si>
    <t>Software Application Inventory</t>
  </si>
  <si>
    <t>3.10</t>
  </si>
  <si>
    <t>Critical Security Control #2: Inventory of Authorized and Unauthorized Software</t>
  </si>
  <si>
    <t>Critical Security Control #1: Inventory of Authorized and Unauthorized Devices</t>
  </si>
  <si>
    <t>Critical Security Control #4: Continuous Vulnerability Assessment and Remediation</t>
  </si>
  <si>
    <t>Critical Security Control #5: Malware Defenses</t>
  </si>
  <si>
    <t>Critical Security Control #6: Application Software Security</t>
  </si>
  <si>
    <t>Critical Security Control #8: Data Recovery Capability</t>
  </si>
  <si>
    <t>Critical Security Control #9: Security Skills Assessment and Appropriate Training to Fill Gaps</t>
  </si>
  <si>
    <t>Critical Security Control #12: Controlled Use of Administrative Privileges</t>
  </si>
  <si>
    <t>Critical Security Control #13: Boundary Defense</t>
  </si>
  <si>
    <t>Critical Security Control #15: Controlled Access Based on the Need to Know</t>
  </si>
  <si>
    <t>Critical Security Control #16: Account Monitoring and Control</t>
  </si>
  <si>
    <t>Critical Security Control #19: Secure Network Engineering</t>
  </si>
  <si>
    <t>Critical Security Control #20: Penetration Tests and Red Team Exercises</t>
  </si>
  <si>
    <t>4.10</t>
  </si>
  <si>
    <t>5.10</t>
  </si>
  <si>
    <t>5.11</t>
  </si>
  <si>
    <t>V /H</t>
  </si>
  <si>
    <t>7.10</t>
  </si>
  <si>
    <t>Compare firewall, router, and switch configuration against standard secure configurations defined for each type of network device in use in the organization. The security configuration of such devices should be documented, reviewed, and approved by an organization change control board. Any deviations from the standard configuration or updates to the standard configuration should be documented and approved in a change control system.</t>
  </si>
  <si>
    <t>All new configuration rules beyond a baseline-hardened configuration that allow traffic to flow through network security devices, such as firewalls and network-based IPS, should be documented and recorded in a configuration management system, with a specific business reason for each change, a specific individual’s name responsible for that business need, and an expected duration of the need.</t>
  </si>
  <si>
    <t>Operate critical services on separate physical or logical host machines, such as DNS, file, mail, web, and database servers.</t>
  </si>
  <si>
    <t>12.10</t>
  </si>
  <si>
    <t>12.11</t>
  </si>
  <si>
    <t>12.12</t>
  </si>
  <si>
    <t>12.13</t>
  </si>
  <si>
    <t>12.14</t>
  </si>
  <si>
    <t>To lower the chance of spoofed e-mail messages, implement the Sender Policy Framework (SPF) by deploying SPF records in DNS and enabling receiver-side verification in mail servers.</t>
  </si>
  <si>
    <t>Deploy network-based IDS sensors on Internet and extranet DMZ systems and networks that look for unusual attack mechanisms and detect compromise of these systems. These network-based IDS sensors may detect attacks through the use of signatures, network behavior analysis, or other mechanisms to analyze traffic.</t>
  </si>
  <si>
    <t>Require all remote login access (including VPN, dial-up, and other forms of access that allow login to internal systems) to use two-factor authentication.</t>
  </si>
  <si>
    <t>13.10</t>
  </si>
  <si>
    <t>13.12</t>
  </si>
  <si>
    <t>To minimize the impact of an attacker pivoting between compromised systems, only allow DMZ systems to communicate with private network systems via application proxies or application-aware firewalls over approved channels.</t>
  </si>
  <si>
    <t>13.13</t>
  </si>
  <si>
    <t>13.14</t>
  </si>
  <si>
    <t>Deploy NetFlow collection and analysis to DMZ network flows to detect anomalous activity.</t>
  </si>
  <si>
    <t>14.10</t>
  </si>
  <si>
    <t>Review all system accounts and disable any account that cannot be associated with a business process and owner.</t>
  </si>
  <si>
    <t>16.10</t>
  </si>
  <si>
    <t>16.11</t>
  </si>
  <si>
    <t>16.12</t>
  </si>
  <si>
    <t>Use network-based DLP solutions to monitor and control the flow of data within the network. Any anomalies that exceed the normal traffic patterns should be noted and appropriate action taken to address them.</t>
  </si>
  <si>
    <t>Patch Management System</t>
  </si>
  <si>
    <t>File Integrity Assessment System</t>
  </si>
  <si>
    <t>Vulnerability Intelligence Service</t>
  </si>
  <si>
    <t>Anti-Malware / Endpoint Protection System</t>
  </si>
  <si>
    <t>Removeable Media Control / Endpoint Protection System</t>
  </si>
  <si>
    <t>Email Anti-Malware System</t>
  </si>
  <si>
    <t>Network Traffic / Service Baseline</t>
  </si>
  <si>
    <t>Web Application Firewall (WAF)</t>
  </si>
  <si>
    <t>Application Code Review / Vulnerability Scanning System</t>
  </si>
  <si>
    <t>Wireless Intrusion Detection System (WIDS)</t>
  </si>
  <si>
    <t>Wireless Security Standard / Baseline</t>
  </si>
  <si>
    <t>Backup / Recovery System</t>
  </si>
  <si>
    <t>Training / Awareness Education Plans</t>
  </si>
  <si>
    <t>Host Based Firewalls / Endpoint Protection System</t>
  </si>
  <si>
    <t>Authentication System</t>
  </si>
  <si>
    <t>Host Based Access Control Lists</t>
  </si>
  <si>
    <t>Log Management System / SIEM</t>
  </si>
  <si>
    <t>Network Proxy / Firewall / Monitoring System</t>
  </si>
  <si>
    <t>SPF DNS Records</t>
  </si>
  <si>
    <t>Network Time Protocol (NTP) Systems</t>
  </si>
  <si>
    <t>Data Encryption System</t>
  </si>
  <si>
    <t>Hosed Based Data Loss Prevention (DLP) System</t>
  </si>
  <si>
    <t>Network Based Data Loss Prevention (DLP) System</t>
  </si>
  <si>
    <t>Network Architecture Baseline</t>
  </si>
  <si>
    <t>User Account Inventory</t>
  </si>
  <si>
    <t>Authentication Standards</t>
  </si>
  <si>
    <t>Log Retention Standard</t>
  </si>
  <si>
    <t>Service Inventory / Baseline</t>
  </si>
  <si>
    <t>Policy Approved</t>
  </si>
  <si>
    <t>All Policies Approved:</t>
  </si>
  <si>
    <t>Level Four</t>
  </si>
  <si>
    <t>Policies Complete</t>
  </si>
  <si>
    <t>Controls 1-5 Implemented</t>
  </si>
  <si>
    <t>All Controls Automated</t>
  </si>
  <si>
    <t>All Controls Reported</t>
  </si>
  <si>
    <t>All Controls Implemented</t>
  </si>
  <si>
    <t>Maturity level:</t>
  </si>
  <si>
    <t>Desription:</t>
  </si>
  <si>
    <t>Score:</t>
  </si>
  <si>
    <t>*Rating is on a 0-5 scale.</t>
  </si>
  <si>
    <t>Maturity Rating*:</t>
  </si>
  <si>
    <t>Level Five</t>
  </si>
  <si>
    <t>Level Three</t>
  </si>
  <si>
    <t>Level Two</t>
  </si>
  <si>
    <t>Level One</t>
  </si>
  <si>
    <t>Deploy an automated asset inventory discovery tool and use it to build a preliminary asset inventory of systems connected to an organization’s public and private network(s). Both active tools that scan through network address ranges and passive tools that identify hosts based on analyzing their traffic should be employed.</t>
  </si>
  <si>
    <t>Ensure that all equipment acquisitions automatically update the inventory system as new, approved devices are connected to the network.</t>
  </si>
  <si>
    <t>Maintain an asset inventory of all systems connected to the network and the network devices themselves, recording at least the network addresses, machine name(s), purpose of each system, an asset owner responsible for each device, and the department associated with each device. The inventory should include every system that has an Internet protocol (IP) address on the network, including but not limited to desktops, laptops, servers, network equipment (routers, switches, firewalls, etc.), printers, storage area networks, Voice Over-IP telephones, multi-homed addresses, virtual addresses, etc.  The asset inventory created must also include data on whether the device is a portable and/or personal device. Devices such as mobile phones, tablets, laptops, and other portable electronic devices that store or process data must be identified, regardless of whether they are attached to the organization’s network.</t>
  </si>
  <si>
    <t>Deploy network level authentication via 802.1x to limit and control which devices can be connected to the network.  The 802.1x must be tied into the inventory data to determine authorized versus unauthorized systems.</t>
  </si>
  <si>
    <t>Deploy dynamic host configuration protocol (DHCP) server logging, and utilize a system to improve the asset inventory and help detect unknown systems through this DHCP information.</t>
  </si>
  <si>
    <t>Deploy application whitelisting technology that allows systems to run software only if it is included on the whitelist and prevents execution of all other software on the system. The whitelist may be very extensive (as is available from commercial whitelist vendors), so that users are not inconvenienced when using common software. Or, for some special-purpose systems (which require only a small number of programs to achieve their needed business functionality), the whitelist may be quite narrow.  When protecting systems with customized software that may be seen as difficult to whitelist, use item 8 below (isolating the custom software in a virtual operating system that does not retain infections.).</t>
  </si>
  <si>
    <t>Devise a list of authorized software and version that is required in the enterprise for each type of system, including servers, workstations, and laptops of various kinds and uses.  This list should be monitored by file integrity checking tools to validate that the authorized software has not been modified.</t>
  </si>
  <si>
    <t>Perform regular scanning for unauthorized software and generate alerts when it is discovered on a system.  A strict change-control process should also be implemented to control any changes or installation of software to any systems on the network. This includes alerting when unrecognized binaries (executable files, DLL’s and other libraries, etc.) are found on a system, even inside of compressed archives.  This includes checking for unrecognized or altered versions of software by comparing file hash values (attackers often utilize altered versions of known software to perpetrate attacks, and file hash comparisons will reveal the compromised software components).</t>
  </si>
  <si>
    <t>Deploy software inventory tools throughout the organization covering each of the operating system types in use, including servers, workstations, and laptops. The software inventory system should track the version of the underlying operating system as well as the applications installed on it. Furthermore, the tool should record not only the type of software installed on each system, but also its version number and patch level.</t>
  </si>
  <si>
    <t>Dangerous file types (e.g., .exe, .zip, .msi) should be closely monitored and/or blocked.</t>
  </si>
  <si>
    <t xml:space="preserve">Virtual machines and/or air-gapped systems should be used to isolate and run applications that are required for business operations but based on higher risk should not be installed within a networked environment. </t>
  </si>
  <si>
    <t>Configure client workstations with non-persistent, virtualized operating environments that can be quickly and easily restored to a trusted snapshot on a periodic basis.</t>
  </si>
  <si>
    <t>Deploy software that only provides signed software ID tags.  A software identification tag is an XML file that is installed alongside software and uniquely identifies the software, providing data for software inventory and asset management.</t>
  </si>
  <si>
    <t>File Integrity Assessment</t>
  </si>
  <si>
    <t>OS Virtualization System</t>
  </si>
  <si>
    <t>Establish and ensure the use of standard secure configurations of your operating systems. Standardized images should represent hardened versions of the underlying operating system and the applications installed on the system. Hardening typically includes: removal of unnecessary accounts (including service accounts), disabling or removal of unnecessary services, configuring non-executable stacks and heaps, applying patches, closing open and unused network ports, implementing intrusion detection systems and/or intrusion prevention systems, and use of host-based firewalls. These images should be validated and refreshed on a regular basis to update their security configuration in light of recent vulnerabilities and attack vectors.</t>
  </si>
  <si>
    <t>Implement automated patching tools and processes for both applications and for operating system software. When outdated systems can no longer be patched, update to the latest version of application software.  Remove outdated, older, and unused software from the system.</t>
  </si>
  <si>
    <t xml:space="preserve">Limit administrative privileges to very few users who have both the knowledge necessary to administer the operating system and a business need to modify the configuration of the underlying operating system. This will help prevent installation of unauthorized software and other abuses of administrator privileges.  </t>
  </si>
  <si>
    <t>Follow strict configuration management, building a secure image that is used to build all new systems that are deployed in the enterprise.  Any existing system that becomes compromised should be re-imaged with the secure build. Regular updates or exceptions to this image should be integrated into the organization’s change management processes.  Images should be created for workstations, servers, and other system types used by the organization.</t>
  </si>
  <si>
    <t>Store the master images on securely configured servers, validated with integrity checking tools capable of continuous inspection, and change management to ensure that only authorized changes to the images are possible. Alternatively, these master images can be stored in offline machines, air-gapped from the production network, with images copied via secure media to move them between the image storage servers and the production network.</t>
  </si>
  <si>
    <t>Negotiate contracts to buy systems configured securely out of the box using standardized images, which should be devised to avoid extraneous software that would increase their attack surface and susceptibility to vulnerabilities.</t>
  </si>
  <si>
    <t>Do all remote administration of servers, workstation, network devices, and similar equipment over secure channels. Protocols such as telnet, VNC, RDP, or others that do not actively support strong encryption should only be used if they are performed over a secondary encryption channel, such as SSL or IPSEC.</t>
  </si>
  <si>
    <t>Utilize file integrity checking tools to ensure that critical system files (including sensitive system and application executables, libraries, and configurations) have not been altered. All alterations to such files should be automatically reported  security personnel. The reporting system should have the ability to account for routine and expected changes, highlighting unusual or unexpected alterations. For investigative support, the reporting system should be able to show the history of configuration changes over time and identify who made the change (including the original logged-in account in the event of a user ID switch, such as with the su or sudo command). These integrity checks should also identify suspicious system alterations such as owner and permissions changes to files or directories; the use of alternate data streams which could be used to hide malicious activities; as well as detecting the introduction of extra files into key system areas (which could indicate malicious payloads left by attackers or additional files inappropriately added during batch distribution processes).</t>
  </si>
  <si>
    <t>Deploy system configuration management tools, such as Active Directory Group Policy Objects for Microsoft Windows systems or Puppet for UNIX systems that will automatically enforce and redeploy configuration settings to systems at regularly scheduled intervals. They should be capable of triggering redeployment of configuration settings on a scheduled, manual, or event-driven basis.</t>
  </si>
  <si>
    <r>
      <t xml:space="preserve">Implement and test an automated configuration monitoring system that measures all secure configuration elements that can be measured through remote testing using features such as those included with tools compliant with </t>
    </r>
    <r>
      <rPr>
        <sz val="11"/>
        <color rgb="FF000000"/>
        <rFont val="Calibri"/>
        <family val="2"/>
        <scheme val="minor"/>
      </rPr>
      <t>Security Content Automation Protocol (SCAP), and alerts when unauthorized changes occur</t>
    </r>
    <r>
      <rPr>
        <sz val="11"/>
        <color theme="1"/>
        <rFont val="Calibri"/>
        <family val="2"/>
        <scheme val="minor"/>
      </rPr>
      <t>. This includes detecting new listening ports, new administrative users, changes to group and local policy objects, (where applicable), and new services running on a system.</t>
    </r>
  </si>
  <si>
    <t>Run automated vulnerability scanning tools against all systems on the network on a weekly or more frequent basis and deliver prioritized lists of the most critical vulnerabilities to each responsible system administrator along with risk scores that compare the effectiveness of system administrators and departments in reducing risk.  Use a SCAP-validated vulnerability scanner that looks for both code-based vulnerabilities (such as those described by Common Vulnerabilities and Exposures entries) and configuration-based vulnerabilities (as enumerated by the Common Configuration Enumeration Project).</t>
  </si>
  <si>
    <t>Correlate event logs with information from vulnerability scans to fulfill two goals. First, personnel should verify that the activity of the regular vulnerability scanning tools themselves is logged. Second, personnel should be able to correlate attack detection events with earlier vulnerability scanning results to determine whether the given exploit was used against a target known to be vulnerable.</t>
  </si>
  <si>
    <t>Perform vulnerability scanning in authenticated mode either with agents running locally on each end system to analyze the security configuration or with remote scanners that are given administrative rights on the system being tested. Use a dedicated account for authenticated vulnerability scans, which should not be used for any other administrative activities and should be tied to specific machines at specific IP addresses.  Ensure that only authorized employees have access to the vulnerability management user interface and that roles are applied to each user.</t>
  </si>
  <si>
    <t>Subscribe to vulnerability intelligence services in order to stay aware of emerging exposures, and use the information gained from this subscription to update the organization’s vulnerability scanning activities on at least a monthly basis.  Alternatively, ensure that the vulnerability scanning tools you use are regularly updated with all relevant important security vulnerabilities.</t>
  </si>
  <si>
    <t>Deploy automated patch management tools and software update tools for operating system and software/applications on all systems for which such tools are available and safe.  Patches should be applied to all systems, even systems that are properly air gapped.</t>
  </si>
  <si>
    <t xml:space="preserve">Carefully monitor logs associated with any scanning activity and associated administrator accounts to ensure that all scanning activity and associated access via the privileged account is limited to the timeframes of legitimate scans.  </t>
  </si>
  <si>
    <t>Compare the results from back-to-back vulnerability scans to verify that vulnerabilities were addressed either by patching, implementing a compensating control, or documenting and accepting a reasonable business risk. Such acceptance of business risks for existing vulnerabilities should be periodically reviewed to determine if newer compensating controls or subsequent patches can address vulnerabilities that were previously accepted, or if conditions have changed, increasing the risk.</t>
  </si>
  <si>
    <t>Measure the delay in patching new vulnerabilities and ensure that the delay is equal to or less than the benchmarks set forth by the organization.  Alternative countermeasures should be considered if patches are not available.</t>
  </si>
  <si>
    <t xml:space="preserve">Evaluate critical patches in a test environment before pushing them into production on enterprise systems. If such patches break critical business applications on test machines, the organization must devise other mitigating controls that block exploitation on systems where the patch cannot be deployed because of its impact on business functionality. </t>
  </si>
  <si>
    <r>
      <t>Establish a process to risk-rate vulnerabilities based on the exploitability and potential impact of the vulnerability, and segmented by appropriate groups of assets (example, DMZ servers, internal network servers, desktops, laptops).  Apply patches for the riskiest vulnerabilities first.  A phased rollout can be used to minimize the impact to the organization.</t>
    </r>
    <r>
      <rPr>
        <sz val="11"/>
        <color rgb="FF000000"/>
        <rFont val="Calibri"/>
        <family val="2"/>
        <scheme val="minor"/>
      </rPr>
      <t xml:space="preserve"> Establish expected patching timelines based on the risk rating level. </t>
    </r>
  </si>
  <si>
    <t>Employ automated tools to continuously monitor workstations, servers, and mobile devices with anti-virus, anti-spyware, personal firewalls, and host-based IPS functionality. All malware detection events should be sent to enterprise anti-malware administration tools and event log servers.</t>
  </si>
  <si>
    <t>Employ anti-malware software that offers a remote, cloud-based centralized infrastructure that compiles information on file reputations or have administrators manually push updates to all machines. After applying an update, automated systems should verify that each system has received its signature update.</t>
  </si>
  <si>
    <t>Configure laptops, workstations, and servers so that they will not auto-run content from removable media, like USB tokens (i.e., “thumb drives”), USB hard drives, CDs/DVDs, FireWire devices, external serial advanced technology attachment devices, and mounted network shares,.</t>
  </si>
  <si>
    <t>Configure systems so that they automatically conduct an anti-malware scan of removable media when inserted.</t>
  </si>
  <si>
    <t>Scan and block all e-mail attachments entering the organization’s e-mail gateway if they contain malicious code or file types that are unnecessary for the organization’s business.  This scanning should be done before the e-mail is placed in the user’s inbox.  This includes e-mail content filtering and web content filtering.</t>
  </si>
  <si>
    <t>Enable anti-exploitation features such as Data Execution Prevention (DEP), Address Space Layout Randomization (ASLR), virtualization/containerization, etc. For increased protection, deploy capabilities such as Enhanced Mitigation Experience Toolkit (EMET) that can be configured to apply these protections to a broader set of applications and executables.</t>
  </si>
  <si>
    <t>Limit use of external devices to those that have a business need. Monitor for use and attempted use of external devices.</t>
  </si>
  <si>
    <t>Ensure that automated monitoring tools use behavior-based anomaly detection to complement traditional signature-based detection.</t>
  </si>
  <si>
    <t>Use network-based anti-malware tools to identify executables in all network traffic and use techniques other than signature-based detection to identify and filter out malicious content before it arrives at the endpoint.</t>
  </si>
  <si>
    <t>Implement an incident response process that allows the IT support organization to supply the security team with samples of malware running on corporate systems that do not appear to be recognized by the enterprise’s anti-malware software.  Samples should be provided to the security vendor for “out-of-band” signature creation and later deployed to the enterprise by system administrators.</t>
  </si>
  <si>
    <t>Enable domain name system (DNS) query logging to detect hostname lookup for known malicious C2 domains.</t>
  </si>
  <si>
    <t>6.10</t>
  </si>
  <si>
    <t>6.11</t>
  </si>
  <si>
    <t>For all acquired application software, check that the version you are using is still supported by the vendor. If not, update to the most current version and install all relevant patches and vendor security recommendations.</t>
  </si>
  <si>
    <t>Protect web applications by deploying web application firewalls (WAFs) that inspect all traffic flowing to the web application for common web application attacks, including but not limited to cross-site scripting, SQL injection, command injection, and directory traversal attacks. For applications that are not web-based, specific application firewalls should be deployed if such tools are available for the given application type.  If the traffic is encrypted, the device should either sit behind the encryption or be capable of decrypting the traffic prior to analysis.  If neither option is appropriate, a host-based web application firewall should be deployed.</t>
  </si>
  <si>
    <t xml:space="preserve">For in-house developed software, ensure that explicit error checking is performed and documented for all input, including for size, data type, and acceptable ranges or formats. </t>
  </si>
  <si>
    <t>Test in-house-developed and third-party-procured web applications for common security weaknesses using automated remote web application scanners prior to deployment, whenever updates are made to the application, and on a regular recurring basis. Include tests for application behavior under denial-of-service or resource exhaustion attacks.</t>
  </si>
  <si>
    <t>Do not display system error messages to end-users (output sanitization).</t>
  </si>
  <si>
    <t>Maintain separate environments for production and nonproduction systems. Developers should not typically have unmonitored access to production environments.</t>
  </si>
  <si>
    <t>Test in-house-developed web and other application software for coding errors and potential vulnerabilities prior to deployment using automated static code analysis software, as well as manual testing and inspection. In particular, input validation and output encoding routines of application software should be reviewed and tested.</t>
  </si>
  <si>
    <t>For acquired application software, examine the product security process of the vendor (history of vulnerabilities, customer notification, patching/remediation) as part of the overall enterprise risk management process.</t>
  </si>
  <si>
    <t>For applications that rely on a database, use standard hardening configuration templates. All systems that are part of critical business processes should also be tested.</t>
  </si>
  <si>
    <t>Ensure that all software development personnel receive training in writing secure code for their specific development environment.</t>
  </si>
  <si>
    <t>For in-house developed applications, ensure that development artifacts (sample data and scripts; unused libraries, components, debug code; or tools) are not included in the deployed software, or accessible in the production environment.</t>
  </si>
  <si>
    <t>Ensure that each wireless device connected to the network matches an authorized configuration and security profile, with a documented owner of the connection and a defined business need. Organizations should deny access to those wireless devices that do not have such a configuration and profile.</t>
  </si>
  <si>
    <t>Configure network vulnerability scanning tools to detect wireless access points connected to the wired network. Identified devices should be reconciled against a list of authorized wireless access points. Unauthorized (i.e., rogue) access points should be deactivated.</t>
  </si>
  <si>
    <t>Use wireless intrusion detection systems (WIDS) to identify rogue wireless devices and detect attack attempts and successful compromises. In addition to WIDS, all wireless traffic should be monitored by WIDS as traffic passes into the wired network.</t>
  </si>
  <si>
    <t>Where a specific business need for wireless access has been identified, configure wireless access on client machines to allow access only to authorized wireless networks.</t>
  </si>
  <si>
    <t>For devices that do not have an essential wireless business purpose, disable wireless access in the hardware configuration (basic input/output system or extensible firmware interface), with password protections to lower the possibility that the user will override such configurations.</t>
  </si>
  <si>
    <t>Ensure that wireless networks use authentication protocols such as Extensible Authentication Protocol-Transport Layer Security (EAP/TLS), which provide credential protection and mutual authentication.</t>
  </si>
  <si>
    <t>Disable peer-to-peer wireless network capabilities on wireless clients, unless such functionality meets a documented business need.</t>
  </si>
  <si>
    <t>Disable wireless peripheral access of devices (such as Bluetooth), unless such access is required for a documented business need.</t>
  </si>
  <si>
    <r>
      <t>Ensure that all wireless traffic leverages at least A</t>
    </r>
    <r>
      <rPr>
        <sz val="11"/>
        <color rgb="FF000000"/>
        <rFont val="Calibri"/>
        <family val="2"/>
        <scheme val="minor"/>
      </rPr>
      <t xml:space="preserve">dvanced Encryption Standard (AES) </t>
    </r>
    <r>
      <rPr>
        <sz val="11"/>
        <color theme="1"/>
        <rFont val="Calibri"/>
        <family val="2"/>
        <scheme val="minor"/>
      </rPr>
      <t>encryption used with at least Wi-Fi Protected Access 2 (WPA2) protection.</t>
    </r>
  </si>
  <si>
    <r>
      <t>Create separate v</t>
    </r>
    <r>
      <rPr>
        <sz val="11"/>
        <color rgb="FF000000"/>
        <rFont val="Calibri"/>
        <family val="2"/>
        <scheme val="minor"/>
      </rPr>
      <t>irtual local area networks (VLANs)</t>
    </r>
    <r>
      <rPr>
        <sz val="11"/>
        <color theme="1"/>
        <rFont val="Calibri"/>
        <family val="2"/>
        <scheme val="minor"/>
      </rPr>
      <t xml:space="preserve"> for BYOD systems or other untrusted devices. Internet access from this VLAN should go through at least the same border as corporate traffic. Enterprise access from this VLAN should be treated as untrusted and filtered and audited accordingly.</t>
    </r>
  </si>
  <si>
    <t>Ensure that each system is automatically backed up on at least a weekly basis, and more often for systems storing sensitive information. To help ensure the ability to rapidly restore a system from backup, the operating system, application software, and data on a machine should each be included in the overall backup procedure. These three components of a system do not have to be included in the same backup file or use the same backup software. There should be multiple backups over time, so that in the event of malware infection, restoration can be from a version that is believed to predate the original infection. All backup policies should be compliant with any regulatory or official requirements.</t>
  </si>
  <si>
    <t>Test data on backup media on a regular basis by performing a data restoration process to ensure that the backup is properly working.</t>
  </si>
  <si>
    <t>Ensure that backups are properly protected via physical security or encryption when they are stored, as well as when they are moved across the network.  This includes remote backups and cloud services.</t>
  </si>
  <si>
    <t>Ensure that key systems have at least one backup destination that is not continuously addressable through operating system calls.  This will mitigate the risk of attacks like CryptoLocker which seek to encrypt or damage data on all addressable data shares, including backup destinations.</t>
  </si>
  <si>
    <t>Perform gap analysis to see which skills employees need and which behaviors employees are not adhering to, using this information to build a baseline training and awareness roadmap for all employees. </t>
  </si>
  <si>
    <t>Deliver training to fill the skills gap. If possible, use more senior staff to deliver the training. A second option is to have outside teachers provide training onsite so the examples used will be directly relevant. If you have small numbers of people to train, use training conferences or online training to fill the gaps.</t>
  </si>
  <si>
    <t>Implement an online security awareness program that (1) focuses only on the methods commonly used in intrusions that can be blocked through individual action, (2) is delivered in short online modules convenient for employees (3) is updated frequently (at least annually) to represent the latest attack techniques, (4) is mandated for completion by all employees at least annually, and (5) is reliably monitored for employee completion.</t>
  </si>
  <si>
    <t>Validate and improve awareness levels through periodic tests to see whether employees will click on a link from suspicious e-mail or provide sensitive information on the telephone without following appropriate procedures for authenticating a caller; targeted training should be provided to those who fall victim to the exercise.</t>
  </si>
  <si>
    <t>Use security skills assessments for each of the mission-critical roles to identify skills gaps. Use hands-on, real-world examples to measure mastery. If you do not have such assessments, use one of the available online competitions that simulate real-world scenarios for each of the identified jobs in order to measure skills mastery.</t>
  </si>
  <si>
    <t>Use automated tools to verify standard device configurations and detect changes. All alterations to such files should be automatically reported to security personnel.</t>
  </si>
  <si>
    <t>Manage network devices using two-factor authentication and encrypted sessions.</t>
  </si>
  <si>
    <t>Install the latest stable version of any security-related updates.</t>
  </si>
  <si>
    <t>Manage the network infrastructure across network connections that are separated from the business use of that network, relying on separate VLANs or, preferably, on entirely different physical connectivity for management sessions for network devices.</t>
  </si>
  <si>
    <t>Ensure that only ports, protocols, and services with validated business needs are running on each system.</t>
  </si>
  <si>
    <t>Apply host-based firewalls or port filtering tools on end systems, with a default-deny rule that drops all traffic except those services and ports that are explicitly allowed.</t>
  </si>
  <si>
    <t>Perform automated port scans on a regular basis against all key servers and compared to a known effective baseline.  If a change that is not listed on the organization’s approved baseline is discovered, an alert should be generated and reviewed.</t>
  </si>
  <si>
    <t>Keep all services up to date and uninstall and remove any unnecessary components from the system.</t>
  </si>
  <si>
    <t>Verify any server that is visible from the Internet or an untrusted network, and if it is not required for business purposes, move it to an internal VLAN and give it a private address.</t>
  </si>
  <si>
    <t>Place application firewalls in front of any critical servers to verify and validate the traffic going to the server.  Any unauthorized services or traffic should be blocked and an alert generated.</t>
  </si>
  <si>
    <t>Minimize administrative privileges and only use administrative accounts when they are required.  Implement focused auditing on the use of administrative privileged functions and monitor for anomalous behavior.</t>
  </si>
  <si>
    <t>Use automated tools to inventory all administrative accounts and validate that each person with administrative privileges on desktops, laptops, and servers is authorized by a senior executive.</t>
  </si>
  <si>
    <t>Configure all administrative passwords to be complex and contain letters, numbers, and special characters intermixed, and with no dictionary words present in the password. Pass phrases containing multiple dictionary words, along with special characters, are acceptable if they are of a reasonable length.</t>
  </si>
  <si>
    <t>Before deploying any new devices in a networked environment, change all default passwords for applications, operating systems, routers, firewalls, wireless access points, and other systems to have values consistent with administration-level accounts.</t>
  </si>
  <si>
    <t>Ensure that all service accounts have long and difficult-to-guess passwords that are changed on a periodic basis, as is done for traditional user and administrative passwords.</t>
  </si>
  <si>
    <t>Passwords should be hashed or encrypted in storage.  Passwords that are hashed should be salted and follow guidance provided in NIST SP 800-132 or similar guidance.  Files containing these encrypted or hashed passwords required for systems to authenticate users should be readable only with super-user privileges.</t>
  </si>
  <si>
    <t>Utilize access control lists to ensure that administrative accounts are used only for system administration activities, and not for reading e-mail, composing documents, or surfing the Internet. Web browsers and e-mail clients especially must be configured to never run as administrator.</t>
  </si>
  <si>
    <t>Through policy and user awareness, require that administrators establish unique, different passwords for their administrative and non-administrative accounts.  Each person requiring administrative access should be given his/her own separate account. Users should only use the Windows “administrator” or UNIX “root” accounts in emergency situations.  Domain administration accounts should be used when required for system administration instead of local administrative accounts.</t>
  </si>
  <si>
    <t>Configure operating systems so that passwords cannot be re-used within a timeframe of six months.</t>
  </si>
  <si>
    <t>Configure systems to issue a log entry and alert when an account is added to or removed from a domain administrators’ group, or when a new local administrator account is added on a system.</t>
  </si>
  <si>
    <t>Configure systems to issue a log entry and alert when unsuccessful login to an administrative account is attempted.</t>
  </si>
  <si>
    <t>Use multifactor authentication for all administrative access, including domain administrative access.  Multi-factor authentication can include a variety of techniques, to include the use of smart cards with certificates, One Time Password (OTP) tokens, and biometrics.</t>
  </si>
  <si>
    <t>When using certificates to enable multi-factor certificate-based authentication, ensure that the private keys are protected using strong passwords or are stored in trusted, secure hardware tokens.</t>
  </si>
  <si>
    <t>Block access to a machine (either remotely or locally) for administrator-level accounts. Instead, administrators should be required to access a system using a fully logged and non-administrative account. Then, once logged on to the machine without administrative privileges, the administrator should transition to administrative privileges using tools such as Sudo on Linux/UNIX, RunAs on Windows, and other similar facilities for other types of systems.  Users would use their own administrative accounts and enter a password each time that is different than their user account.</t>
  </si>
  <si>
    <t>Deny communications with (or limit data flow to) known malicious IP addresses (black lists), or limit access only to trusted sites (whitelists). Tests can be periodically carried out by sending packets from bogon source IP addresses (non-routable or otherwise unused IP addresses) into the network to verify that they are not transmitted through network perimeters. Lists of bogon addresses are publicly available on the Internet from various sources, and indicate a series of IP addresses that should not be used for legitimate traffic traversing the Internet.</t>
  </si>
  <si>
    <t>Network-based IPS devices should be deployed to complement IDS by blocking known bad signature or behavior of attacks.  As attacks become automated, methods such as IDS typically delay the amount of time it takes for someone to react to an attack.  A properly configured network-based IPS can provide automation to block bad traffic. When evaluating network-based IPS products, include those using techniques other than signature-based detection (such as virtual machine or sandbox-based approaches) for consideration.</t>
  </si>
  <si>
    <t>Design and implement network perimeters so that all outgoing web, file transfer protocol (FTP), and secure shell traffic to the Internet must pass through at least one proxy on a DMZ network. The proxy should support logging individual TCP sessions; blocking specific URLs, domain names, and IP addresses to implement a black list; and applying whitelists of allowed sites that can be accessed through the proxy while blocking all other sites.  Organizations should force outbound traffic to the Internet through an authenticated proxy server on the enterprise perimeter.  Proxies can also be used to encrypt all traffic leaving an organization.</t>
  </si>
  <si>
    <t>All enterprise devices remotely logging into the internal network should be managed by the enterprise, with remote control of their configuration, installed software, and patch levels. For third-party devices (e.g., subcontractors/vendors), publish minimum security standards for access to the enterprise network and perform a security scan before allowing access.</t>
  </si>
  <si>
    <t xml:space="preserve">Periodically scan for back-channel connections to the Internet that bypass the DMZ, including unauthorized VPN connections and dual-homed hosts connected to the enterprise network and to other networks via wireless, dial-up modems, or other mechanisms.  </t>
  </si>
  <si>
    <t>To limit access by an insider, untrusted subcontractor/vendor, or malware spreading on an internal network, devise internal network segmentation schemes to limit traffic to only those services needed for business use across the organization’s internal network.</t>
  </si>
  <si>
    <t>To help identify covert channels exfiltrating data through a firewall, configure the built-in firewall session tracking mechanisms included in many commercial firewalls to identify TCP sessions that last an unusually long time for the given organization and firewall device, alerting personnel about the source and destination addresses associated with these long sessions.</t>
  </si>
  <si>
    <t>On DMZ networks, configure monitoring systems (which may be built in to the IDS sensors or deployed as a separate technology) to record at least packet header information, and preferably full packet header and payloads of the traffic destined for or passing through the network border.  This traffic should be sent to a properly configured Security Information Event Management (SIEM) or log analytics system so that events can be correlated from all devices on the network.</t>
  </si>
  <si>
    <t>Include at least two synchronized time sources (i.e., Network Time Protocol – NTP) from which all servers and network equipment retrieve time information on a regular basis so that timestamps in logs are consistent, and are set to UTC (Coordinate Universal Time).</t>
  </si>
  <si>
    <t>Validate audit log settings for each hardware device and the software installed on it, ensuring that logs include a date, timestamp, source addresses, destination addresses, and various other useful elements of each packet and/or transaction. Systems should record logs in a standardized format such as syslog entries or those outlined by the Common Event Expression initiative. If systems cannot generate logs in a standardized format, log normalization tools can be deployed to convert logs into such a format.</t>
  </si>
  <si>
    <t>Ensure that all systems that store logs have adequate storage space for the logs generated on a regular basis, so that log files will not fill up between log rotation intervals.  The logs must be archived and digitally signed on a periodic basis.</t>
  </si>
  <si>
    <t>Develop a log retention policy to make sure that the logs are kept for a sufficient period of time.  Organizations are often compromised for several months without detection.  The logs must be kept for a longer period of time than it takes an organization to detect an attack so they can accurately determine what occurred.</t>
  </si>
  <si>
    <t>Have security personnel and/or system administrators run biweekly reports that identify anomalies in logs. They should then actively review the anomalies, documenting their findings.</t>
  </si>
  <si>
    <t>Configure network boundary devices, including firewalls, network-based IPS, and inbound and outbound proxies, to verbosely log all traffic (both allowed and blocked) arriving at the device.</t>
  </si>
  <si>
    <t xml:space="preserve">For all servers, ensure that logs are written to write-only devices or to dedicated logging servers running on separate machines from the hosts generating the event logs, lowering the chance that an attacker can manipulate logs stored locally on compromised machines. </t>
  </si>
  <si>
    <t xml:space="preserve">Deploy a SIEM (Security Incident and Event Management) or log analytic tools for log aggregation and consolidation from multiple machines and for log correlation and analysis.  Using the SIEM tool, system administrators and security personnel should devise profiles of common events from given systems so that they can tune detection to focus on unusual activity, avoid false positives, more rapidly identify anomalies, and prevent overwhelming analysts with insignificant alerts. </t>
  </si>
  <si>
    <t>Monitor for service creation events and enable process tracking logs. On Windows systems, many attackers use PsExec functionality to spread from system to system.  Creation of a service is an unusual event and should be monitored closely. Process tracking is valuable for incident handling.</t>
  </si>
  <si>
    <t>Ensure that the log collection system does not lose events during peak activity, and that the system detects and alerts if event loss occurs (such as when volume exceeds the capacity of a log collection system). This includes ensuring that the log collection system can accommodate intermittent or restricted-bandwidth connectivity through the use of handshaking / flow control.</t>
  </si>
  <si>
    <t>Locate any sensitive information on separated VLANS with firewall filtering.  All communication of sensitive information over less-trusted networks should be encrypted.</t>
  </si>
  <si>
    <t>Enforce detailed audit logging for access to nonpublic data and special authentication for sensitive data.</t>
  </si>
  <si>
    <t>Segment the network based on the trust levels of the information stored on the servers.  Whenever information flows over a network with a lower trust level, the information should be encrypted.</t>
  </si>
  <si>
    <t>Use host-based data loss prevention (DLP) to enforce ACLs even when data is copied off a server.  In most organizations, access to the data is controlled by ACLs that are implemented on the server.  Once the data have been copied to a desktop system, the ACLs are no longer enforced and the users can send the data to whomever they want.</t>
  </si>
  <si>
    <t>Ensure that all accounts have an expiration date associated with the account.</t>
  </si>
  <si>
    <t>Ensure that systems automatically create a report that includes a list of locked-out accounts, disabled accounts, accounts with passwords that exceed the maximum password age, and accounts with passwords that never expire. This list should be sent to the associated system administrator in a secure fashion.</t>
  </si>
  <si>
    <t>Establish and follow a process for revoking system access by disabling accounts immediately upon termination of an employee or contractor. Disabling instead of deleting accounts allows preservation of audit trails.</t>
  </si>
  <si>
    <t>Regularly monitor the use of all accounts, automatically logging off users after a standard period of inactivity.</t>
  </si>
  <si>
    <t>Configure screen locks on systems to limit access to unattended workstations.</t>
  </si>
  <si>
    <t>Monitor account usage to determine dormant accounts, notifying the user or user’s manager. Disable such accounts if not needed, or document and monitor exceptions (e.g., vendor maintenance accounts needed for system recovery or continuity operations).</t>
  </si>
  <si>
    <t>Require that all non-administrator accounts have strong passwords that contain letters, numbers, and special characters, be changed at least every 90 days, have a minimal age of one day, and not be allowed to use the previous 15 passwords as a new password.  These values can be adjusted based on the specific business needs of the organization.</t>
  </si>
  <si>
    <t>Use and configure account lockouts such that after a set number of failed login attempts the account is locked for a standard period of time.</t>
  </si>
  <si>
    <t>Require that managers match active employees and contractors with each account belonging to their managed staff. Security or system administrators should then disable accounts that are not assigned to active employees or contractors.</t>
  </si>
  <si>
    <t>Monitor attempts to access deactivated accounts through audit logging.</t>
  </si>
  <si>
    <t>Configure access for all accounts through a centralized point of authentication, for example Active Directory or LDAP.  Configure network and security devices for centralized authentication as well.</t>
  </si>
  <si>
    <t>Profile each user’s typical account usage by determining normal time-of-day access and access duration. Reports should be generated that indicate users who have logged in during unusual hours or have exceeded their normal login duration. This includes flagging the use of the user’s credentials from a computer other than computers on which the user generally works.</t>
  </si>
  <si>
    <t>Require multi-factor authentication for accounts that have access to sensitive data or systems. Multi-factor authentication can be achieved using Smart cards with certificates, One Time Password (OTP) tokens, or biometrics.</t>
  </si>
  <si>
    <t>For authenticated access to web services within an enterprise, ensure that account usernames and passwords are passed over an encrypted channel and associated password hash files are stored securely if a centralized service is not employed.</t>
  </si>
  <si>
    <t xml:space="preserve">Configure all systems to use encrypted channels for the transmission of passwords over a network. </t>
  </si>
  <si>
    <t>Verify that all password files are encrypted or hashed and that these files cannot be accessed without root or administrator privileges.  Audit all access to password files in the system.</t>
  </si>
  <si>
    <t>16.13</t>
  </si>
  <si>
    <t>16.14</t>
  </si>
  <si>
    <t>16.15</t>
  </si>
  <si>
    <t>16.16</t>
  </si>
  <si>
    <t>16.17</t>
  </si>
  <si>
    <t>Deploy approved hard drive encryption software to mobile devices and systems that hold sensitive data.</t>
  </si>
  <si>
    <t xml:space="preserve">Verify that cryptographic devices and software are configured to use publicly-vetted algorithms. </t>
  </si>
  <si>
    <t>Perform an assessment of data to identify sensitive information that requires the application of encryption and integrity controls</t>
  </si>
  <si>
    <t>Review cloud provider security practices for data protection.</t>
  </si>
  <si>
    <t xml:space="preserve">Deploy an automated tool on network perimeters that monitors for certain sensitive information (i.e., personally identifiable information), keywords, and other document characteristics to discover unauthorized attempts to exfiltrate data across network boundaries and block such transfers while alerting information security personnel. </t>
  </si>
  <si>
    <t>Conduct periodic scans of server machines using automated tools to determine whether sensitive data (i.e., personally identifiable information, health, credit card, and classified information) is present on the system in clear text. These tools, which search for patterns that indicate the presence of sensitive information, can help identify if a business or technical process is leaving behind or otherwise leaking sensitive information.</t>
  </si>
  <si>
    <t>Move data between networks using secure, authenticated, and encrypted mechanisms.</t>
  </si>
  <si>
    <t>If there is no business need for supporting such devices, configure systems so that they will not write data to USB tokens or USB hard drives. If such devices are required, enterprise software should be used that can configure systems to allow only specific USB devices (based on serial number or other unique property) to be accessed, and that can automatically encrypt all data placed on such devices. An inventory of all authorized devices must be maintained.</t>
  </si>
  <si>
    <t>Only allow approved Certificate Authorities (CAs) to issue certificates within the enterprise; Review and verify each CAs Certificate Practices Statement (CPS) and Certificate Policy (CP).</t>
  </si>
  <si>
    <t xml:space="preserve">Perform an annual review of algorithms and key lengths in use for protection of sensitive data. </t>
  </si>
  <si>
    <t>Monitor all traffic leaving the organization and detect any unauthorized use of encryption. Attackers often use an encrypted channel to bypass network security devices. Therefore it is essential that organizations be able to detect rogue connections, terminate the connection, and remediate the infected system.</t>
  </si>
  <si>
    <t>Block access to known file transfer and e-mail exfiltration websites.</t>
  </si>
  <si>
    <t>Define roles and responsibilities related to management of encryption keys within the enterprise; define processes for lifecycle.</t>
  </si>
  <si>
    <t xml:space="preserve">Where applicable, implement Hardware Security Modules (HSMs) for protection of private keys (e.g., for sub CAs) or Key Encryption Keys. </t>
  </si>
  <si>
    <t>17.9</t>
  </si>
  <si>
    <t>17.10</t>
  </si>
  <si>
    <t>17.11</t>
  </si>
  <si>
    <t>17.12</t>
  </si>
  <si>
    <t>17.13</t>
  </si>
  <si>
    <t>17.14</t>
  </si>
  <si>
    <t>17.15</t>
  </si>
  <si>
    <t>Ensure that there are written incident response procedures that include a definition of personnel roles for handling incidents. The procedures should define the phases of incident handling.</t>
  </si>
  <si>
    <t>Assign job titles and duties for handling computer and network incidents to specific individuals.</t>
  </si>
  <si>
    <t>Define management personnel who will support the incident handling process by acting in key decision-making roles.</t>
  </si>
  <si>
    <t>Devise organization-wide standards for the time required for system administrators and other personnel to report anomalous events to the incident handling team, the mechanisms for such reporting, and the kind of information that should be included in the incident notification. This reporting should also include notifying the appropriate Community Emergency Response Team in accordance with all legal or regulatory requirements for involving that organization in computer incidents.</t>
  </si>
  <si>
    <t>Assemble and maintain information on third-party contact information to be used to report a security incident (i.e., maintain an e-mail address of security@organization.com or have a web page http://organization.com/security).</t>
  </si>
  <si>
    <t>Publish information for all personnel, including employees and contractors, regarding reporting computer anomalies and incidents to the incident handling team. Such information should be included in routine employee awareness activities.</t>
  </si>
  <si>
    <t>Conduct periodic incident scenario sessions for personnel associated with the incident handling team to ensure that they understand current threats and risks, as well as their responsibilities in supporting the incident handling team.</t>
  </si>
  <si>
    <t>Design the network using a minimum of a three-tier architecture (DMZ, middleware, and private network).  Any system accessible from the Internet should be on the DMZ, but DMZ systems should never contain sensitive data.  Any system with sensitive data should reside on the private network and never be directly accessible from the Internet.  DMZ systems should communicate with private network systems through an application proxy residing on the middleware tier.</t>
  </si>
  <si>
    <t>To support rapid response and shunning of detected attacks, engineer the network architecture and its corresponding systems for rapid deployment of new access control lists, rules, signatures, blocks, blackholes, and other defensive measures.</t>
  </si>
  <si>
    <t>Deploy domain name systems (DNS) in a hierarchical, structured fashion, with all internal network client machines configured to send requests to intranet DNS servers, not to DNS servers located on the Internet. These internal DNS servers should be configured to forward requests they cannot resolve to DNS servers located on a protected DMZ. These DMZ servers, in turn, should be the only DNS servers allowed to send requests to the Internet.</t>
  </si>
  <si>
    <t>Segment the enterprise network into multiple, separate trust zones to provide more granular control of system access and additional intranet boundary defenses.</t>
  </si>
  <si>
    <t>Conduct regular external and internal penetration tests to identify vulnerabilities and attack vectors that can be used to exploit enterprise systems successfully. Penetration testing should occur from outside the network perimeter (i.e., the Internet or wireless frequencies around an organization) as well as from within its boundaries (i.e., on the internal network) to simulate both outsider and insider attacks.</t>
  </si>
  <si>
    <t>Any user or system accounts used to perform penetration testing, should be controlled and monitored to make sure they are only being used for legitimate purposes, and are removed or restored to normal function after testing is over.</t>
  </si>
  <si>
    <t>Perform periodic Red Team exercises to test organizational readiness to identify and stop attacks or to respond quickly and effectively.</t>
  </si>
  <si>
    <t>Include tests for the presence of unprotected system information and artifacts that would be useful to attackers, including network diagrams, configuration files, older penetration test reports, e-mails or documents containing passwords or other information critical to system operation.</t>
  </si>
  <si>
    <t>Plan clear goals of the penetration test itself with blended attacks in mind, identifying the goal machine or target asset.  Many APT-style attacks deploy multiple vectors—often social engineering combined with web or network exploitation.  Red Team manual or automated testing that captures pivoted and multi-vector attacks offers a more realistic assessment of security posture and risk to critical assets.</t>
  </si>
  <si>
    <t>Use vulnerability scanning and penetration testing tools in concert.  The results of vulnerability scanning assessments should be used as a starting point to guide and focus penetration testing efforts.</t>
  </si>
  <si>
    <t>Devise a scoring method for determining the results of Red Team exercises so that results can be compared over time.</t>
  </si>
  <si>
    <r>
      <t xml:space="preserve">Create a test bed that mimics a production environment for specific penetration tests and Red Team attacks against elements that are not typically tested in production, such as attacks against </t>
    </r>
    <r>
      <rPr>
        <sz val="12"/>
        <color rgb="FF000000"/>
        <rFont val="Cambria"/>
        <family val="1"/>
      </rPr>
      <t>supervisory control and data acquisition</t>
    </r>
    <r>
      <rPr>
        <sz val="12"/>
        <color theme="1"/>
        <rFont val="Cambria"/>
        <family val="1"/>
      </rPr>
      <t xml:space="preserve"> and other control systems.</t>
    </r>
  </si>
  <si>
    <t>EOF Function</t>
  </si>
  <si>
    <t>Identify</t>
  </si>
  <si>
    <t>Detect</t>
  </si>
  <si>
    <t>Prevent</t>
  </si>
  <si>
    <t>Monitor</t>
  </si>
  <si>
    <t>Elevated Account System Baseline</t>
  </si>
  <si>
    <t>Secure System Configuration Baselines &amp; Images</t>
  </si>
  <si>
    <t>SCAP Based Vulnerability Management System</t>
  </si>
  <si>
    <t>Configuration Enforcement System</t>
  </si>
  <si>
    <t>Malware Analysis System</t>
  </si>
  <si>
    <t>Network Device Management System</t>
  </si>
  <si>
    <t>Application Aware Firewalls</t>
  </si>
  <si>
    <t>Identity &amp; Access Management System</t>
  </si>
  <si>
    <t>Network Information Flow Baseline</t>
  </si>
  <si>
    <t>Netflow Monitoring System</t>
  </si>
  <si>
    <t>Host Based Data Loss Prevention (DLP) System</t>
  </si>
  <si>
    <t>Incident Management Standard</t>
  </si>
  <si>
    <t>Penetration Testing System</t>
  </si>
  <si>
    <t>Preventt</t>
  </si>
  <si>
    <t>Respond</t>
  </si>
  <si>
    <t>Critical Security Control #3: Secure Configurations for Hardware and Software</t>
  </si>
  <si>
    <t>Critical Security Control #7: Wireless Access Control</t>
  </si>
  <si>
    <t>Critical Security Control #10: Secure Configurations for Network Devices</t>
  </si>
  <si>
    <t>Critical Security Control #11: Limitation and Control of Network Ports</t>
  </si>
  <si>
    <t>Critical Security Control #14: Maintenance, Monitoring, and Analysis of Audit Logs</t>
  </si>
  <si>
    <t>Critical Security Control #17: Data Protection</t>
  </si>
  <si>
    <t>Critical Security Control #18: Incident Response and Management</t>
  </si>
  <si>
    <t>This work is licensed under a Creative Commons Attribution-ShareAlike 4.0 International License.</t>
  </si>
  <si>
    <t>Policy Status</t>
  </si>
  <si>
    <t>No Policy</t>
  </si>
  <si>
    <t>Informal Policy</t>
  </si>
  <si>
    <t>Partial Written Policy</t>
  </si>
  <si>
    <t>Written Policy</t>
  </si>
  <si>
    <t>Approved Written Policy</t>
  </si>
  <si>
    <t>Implementation Status</t>
  </si>
  <si>
    <t>Not Implemented</t>
  </si>
  <si>
    <t>Implemented on Some Systems</t>
  </si>
  <si>
    <t>Implemented on All Systems</t>
  </si>
  <si>
    <t>Parts of Policy Implemented</t>
  </si>
  <si>
    <t>Automation Status</t>
  </si>
  <si>
    <t>Not Automated</t>
  </si>
  <si>
    <t>Parts of Policy Automated</t>
  </si>
  <si>
    <t>Automated on Some Systems</t>
  </si>
  <si>
    <t>Automated on All Systems</t>
  </si>
  <si>
    <t>Reporting Status</t>
  </si>
  <si>
    <t>Not Reported</t>
  </si>
  <si>
    <t>Parts of Policy Reported</t>
  </si>
  <si>
    <t>Reported on Some Systems</t>
  </si>
  <si>
    <t>Reported on All Systems</t>
  </si>
  <si>
    <t>DO NOT CHANGE THESE VALUES</t>
  </si>
  <si>
    <t>Instructions - Read me first.</t>
  </si>
  <si>
    <t>Field Definitions</t>
  </si>
  <si>
    <t>This is the ID number of the specific critical security control sub-control reference as included in the Critical Security Controls documentation.</t>
  </si>
  <si>
    <t>Policy Defined</t>
  </si>
  <si>
    <t>Control Implemented</t>
  </si>
  <si>
    <t>Control Automated</t>
  </si>
  <si>
    <t>Control Reported to Business</t>
  </si>
  <si>
    <t>The purpose for this tool is to provide organizations with a simple tool for performing an initial assessment of their information assurance maturity level based on the controls defined by the Critical Security Controls and the Council on Cybersecurity. Any questions about how this tool works or suggestions can be directed to info@auditscripts.com. In order to use this tool, the assessor must only complete the answers to the drop down menu questions lists on the pages labeled CSC #1 - CSC #20. By choosing a drop down choice for each critical control, the assessment tool will automatically generate scores and maturity level based on the answers to each question. Based on the answers to each question, the dashboard worksheet will automatically populate with the overall maturity level scores for the organization as a whole. These scores can therefore be used to measure the organization's progress and what percentage of the Critical Security Controls they are currently following. Ideally in the long term organizations would deploy tools that would automate the collection of this information, but in the meanwhile, this tool can be used to help start the process of manually assessing the organization's maturity level.</t>
  </si>
  <si>
    <t>This is the critical control category as defined by the Critical Security Controls documentation.</t>
  </si>
  <si>
    <t>This is the detail behind each specific sub-control as defined by the Critical Security Controls documentation.</t>
  </si>
  <si>
    <t>This standards for "Executive Order Framework (EOF)" function. These functions were defined by NIST in the EOF and act as control characteristics.</t>
  </si>
  <si>
    <t>This is the type of technical system or baseline that we believe is necessary in order to implement the specific sub control.</t>
  </si>
  <si>
    <t>This question determines whether the organization currently has a policy defined that indicates that they should be implementing the defined sub control.</t>
  </si>
  <si>
    <t>This question determines whether or not the organization currently has implemented this sub control and to what degree the control has been implemented.</t>
  </si>
  <si>
    <t>This question determines whether or not the organization currently has automated the implementation of this sub control and to what degree the control has been automated.</t>
  </si>
  <si>
    <t>This question determines whether or not the organization is reporting this sub control to business representatives and to what degree the control has been reported.</t>
  </si>
  <si>
    <t>NIST Core Framework</t>
  </si>
  <si>
    <t>Microsoft EMET</t>
  </si>
  <si>
    <t>Network Based Anti-Malware System</t>
  </si>
  <si>
    <t>Critical Security Controls Initial Assessment Tool (v5.0b)</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</si>
</sst>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8"/>
      <color theme="0"/>
      <name val="Calibri"/>
      <family val="2"/>
      <scheme val="minor"/>
    </font>
    <font>
      <b/>
      <sz val="14"/>
      <color theme="1"/>
      <name val="Calibri"/>
      <family val="2"/>
      <scheme val="minor"/>
    </font>
    <font>
      <sz val="12"/>
      <color theme="1"/>
      <name val="Cambria"/>
      <family val="1"/>
    </font>
    <font>
      <sz val="12"/>
      <color rgb="FF000000"/>
      <name val="Cambria"/>
      <family val="1"/>
    </font>
    <font>
      <sz val="11"/>
      <color rgb="FF000000"/>
      <name val="Calibri"/>
      <family val="2"/>
      <scheme val="minor"/>
    </font>
    <font>
      <sz val="11"/>
      <color rgb="FF4374B7"/>
      <name val="Inherit"/>
    </font>
    <font>
      <u/>
      <sz val="11"/>
      <color theme="10"/>
      <name val="Calibri"/>
      <family val="2"/>
      <scheme val="minor"/>
    </font>
  </fonts>
  <fills count="8">
    <fill>
      <patternFill patternType="none"/>
    </fill>
    <fill>
      <patternFill patternType="gray125"/>
    </fill>
    <fill>
      <patternFill patternType="solid">
        <fgColor theme="8" tint="-0.499984740745262"/>
        <bgColor indexed="64"/>
      </patternFill>
    </fill>
    <fill>
      <patternFill patternType="solid">
        <fgColor theme="8" tint="-0.249977111117893"/>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theme="3"/>
        <bgColor indexed="64"/>
      </patternFill>
    </fill>
    <fill>
      <patternFill patternType="solid">
        <fgColor rgb="FFC00000"/>
        <bgColor indexed="64"/>
      </patternFill>
    </fill>
  </fills>
  <borders count="3">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9" fontId="1" fillId="0" borderId="0" applyFont="0" applyFill="0" applyBorder="0" applyAlignment="0" applyProtection="0"/>
    <xf numFmtId="0" fontId="10" fillId="0" borderId="0" applyNumberFormat="0" applyFill="0" applyBorder="0" applyAlignment="0" applyProtection="0"/>
  </cellStyleXfs>
  <cellXfs count="54">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Alignment="1">
      <alignment horizontal="center"/>
    </xf>
    <xf numFmtId="0" fontId="2" fillId="2" borderId="0" xfId="0" applyFont="1" applyFill="1" applyAlignment="1">
      <alignment horizontal="center"/>
    </xf>
    <xf numFmtId="0" fontId="0" fillId="0" borderId="0" xfId="0"/>
    <xf numFmtId="0" fontId="0" fillId="0" borderId="0" xfId="0" applyAlignment="1">
      <alignment horizontal="center" vertical="center"/>
    </xf>
    <xf numFmtId="0" fontId="0" fillId="0" borderId="0" xfId="0" applyAlignment="1">
      <alignment horizontal="center" vertical="center" wrapText="1"/>
    </xf>
    <xf numFmtId="9" fontId="0" fillId="0" borderId="0" xfId="1" applyFont="1" applyAlignment="1">
      <alignment horizontal="center" vertical="center"/>
    </xf>
    <xf numFmtId="9" fontId="0" fillId="0" borderId="0" xfId="0" applyNumberFormat="1"/>
    <xf numFmtId="0" fontId="3"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left" wrapText="1"/>
    </xf>
    <xf numFmtId="0" fontId="3" fillId="0" borderId="0" xfId="0" applyFont="1" applyAlignment="1">
      <alignment horizontal="center" vertical="center"/>
    </xf>
    <xf numFmtId="0" fontId="3" fillId="0" borderId="0" xfId="0" applyFont="1" applyAlignment="1">
      <alignment horizontal="center" vertical="center"/>
    </xf>
    <xf numFmtId="0" fontId="2" fillId="3" borderId="0" xfId="0" applyFont="1" applyFill="1" applyAlignment="1">
      <alignment horizontal="center"/>
    </xf>
    <xf numFmtId="2" fontId="0" fillId="0" borderId="0" xfId="1" applyNumberFormat="1" applyFont="1" applyAlignment="1">
      <alignment horizontal="center"/>
    </xf>
    <xf numFmtId="2" fontId="0" fillId="0" borderId="0" xfId="0" applyNumberFormat="1" applyAlignment="1">
      <alignment horizontal="center"/>
    </xf>
    <xf numFmtId="0" fontId="5" fillId="4" borderId="1" xfId="0" applyFont="1" applyFill="1" applyBorder="1"/>
    <xf numFmtId="0" fontId="5" fillId="4" borderId="2" xfId="0" applyFont="1" applyFill="1" applyBorder="1" applyAlignment="1">
      <alignment horizontal="center"/>
    </xf>
    <xf numFmtId="0" fontId="3" fillId="5" borderId="0" xfId="0" applyFont="1" applyFill="1" applyAlignment="1">
      <alignment horizontal="center"/>
    </xf>
    <xf numFmtId="0" fontId="0" fillId="0" borderId="0" xfId="0" applyAlignment="1">
      <alignment horizontal="left" wrapText="1"/>
    </xf>
    <xf numFmtId="0" fontId="3" fillId="0" borderId="0" xfId="0" applyFont="1" applyAlignment="1">
      <alignment horizontal="center" vertical="center"/>
    </xf>
    <xf numFmtId="0" fontId="3" fillId="0" borderId="0" xfId="0" quotePrefix="1" applyFont="1" applyAlignment="1">
      <alignment horizontal="center" vertical="center"/>
    </xf>
    <xf numFmtId="0" fontId="0" fillId="0" borderId="0" xfId="0" applyAlignment="1">
      <alignment horizontal="left" vertical="center" wrapText="1"/>
    </xf>
    <xf numFmtId="0" fontId="0" fillId="0" borderId="0" xfId="0" applyAlignment="1">
      <alignment horizontal="left" wrapText="1"/>
    </xf>
    <xf numFmtId="0" fontId="0" fillId="0" borderId="0" xfId="0" applyAlignment="1">
      <alignment vertical="center" wrapText="1"/>
    </xf>
    <xf numFmtId="0" fontId="0" fillId="0" borderId="0" xfId="0" applyFont="1" applyAlignment="1">
      <alignment wrapText="1"/>
    </xf>
    <xf numFmtId="0" fontId="0" fillId="0" borderId="0" xfId="0" applyFont="1" applyAlignment="1">
      <alignment horizontal="left" vertical="center" wrapText="1"/>
    </xf>
    <xf numFmtId="0" fontId="0" fillId="0" borderId="0" xfId="0" applyAlignment="1">
      <alignment horizontal="left" wrapText="1"/>
    </xf>
    <xf numFmtId="0" fontId="3"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center" wrapText="1"/>
    </xf>
    <xf numFmtId="0" fontId="9" fillId="0" borderId="0" xfId="0" applyFont="1" applyAlignment="1">
      <alignment horizontal="left" vertical="center"/>
    </xf>
    <xf numFmtId="0" fontId="2" fillId="6" borderId="0" xfId="0" applyFont="1" applyFill="1" applyAlignment="1">
      <alignment horizontal="center"/>
    </xf>
    <xf numFmtId="0" fontId="2" fillId="7" borderId="0" xfId="0" applyFont="1" applyFill="1" applyAlignment="1">
      <alignment horizontal="center"/>
    </xf>
    <xf numFmtId="9" fontId="0" fillId="0" borderId="0" xfId="1" applyFont="1" applyAlignment="1">
      <alignment horizontal="center"/>
    </xf>
    <xf numFmtId="9" fontId="0" fillId="0" borderId="0" xfId="0" applyNumberFormat="1" applyAlignment="1">
      <alignment horizontal="center"/>
    </xf>
    <xf numFmtId="0" fontId="0" fillId="0" borderId="0" xfId="0" applyAlignment="1">
      <alignment horizontal="left" wrapText="1"/>
    </xf>
    <xf numFmtId="0" fontId="3" fillId="0" borderId="0" xfId="0" applyFont="1" applyAlignment="1">
      <alignment horizontal="center" vertical="center"/>
    </xf>
    <xf numFmtId="0" fontId="0" fillId="0" borderId="0" xfId="0" applyFont="1" applyAlignment="1">
      <alignment horizontal="left" wrapText="1"/>
    </xf>
    <xf numFmtId="0" fontId="0" fillId="0" borderId="0" xfId="0" applyAlignment="1">
      <alignment horizontal="left" vertical="center" wrapText="1"/>
    </xf>
    <xf numFmtId="0" fontId="2" fillId="7" borderId="0" xfId="0" applyFont="1" applyFill="1"/>
    <xf numFmtId="0" fontId="3" fillId="0" borderId="0" xfId="0" applyFont="1" applyAlignment="1">
      <alignment horizontal="center"/>
    </xf>
    <xf numFmtId="0" fontId="0" fillId="0" borderId="0" xfId="0" applyAlignment="1">
      <alignment horizontal="left"/>
    </xf>
    <xf numFmtId="0" fontId="4" fillId="2" borderId="0" xfId="0" applyFont="1" applyFill="1" applyAlignment="1">
      <alignment horizontal="center" vertical="center"/>
    </xf>
    <xf numFmtId="0" fontId="2" fillId="7" borderId="0" xfId="0" applyFont="1" applyFill="1" applyAlignment="1">
      <alignment horizontal="left"/>
    </xf>
    <xf numFmtId="0" fontId="0" fillId="0" borderId="0" xfId="0" applyAlignment="1">
      <alignment horizontal="left" wrapText="1"/>
    </xf>
    <xf numFmtId="0" fontId="10" fillId="0" borderId="0" xfId="2" applyAlignment="1">
      <alignment horizontal="center"/>
    </xf>
    <xf numFmtId="0" fontId="10" fillId="0" borderId="0" xfId="2" applyAlignment="1">
      <alignment horizontal="center" vertical="center"/>
    </xf>
    <xf numFmtId="0" fontId="3" fillId="0" borderId="0" xfId="0" applyFont="1" applyAlignment="1">
      <alignment horizontal="center"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center" wrapText="1"/>
    </xf>
  </cellXfs>
  <cellStyles count="3">
    <cellStyle name="Hyperlink" xfId="2" builtinId="8"/>
    <cellStyle name="Normal" xfId="0" builtinId="0"/>
    <cellStyle name="Percent" xfId="1" builtinId="5"/>
  </cellStyles>
  <dxfs count="595">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colors>
    <mruColors>
      <color rgb="FFEE7164"/>
      <color rgb="FFEB5A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00.xml.rels><?xml version="1.0" encoding="UTF-8" standalone="yes"?>
<Relationships xmlns="http://schemas.openxmlformats.org/package/2006/relationships"><Relationship Id="rId2" Type="http://schemas.microsoft.com/office/2011/relationships/chartColorStyle" Target="colors100.xml"/><Relationship Id="rId1" Type="http://schemas.microsoft.com/office/2011/relationships/chartStyle" Target="style100.xml"/></Relationships>
</file>

<file path=xl/charts/_rels/chart101.xml.rels><?xml version="1.0" encoding="UTF-8" standalone="yes"?>
<Relationships xmlns="http://schemas.openxmlformats.org/package/2006/relationships"><Relationship Id="rId2" Type="http://schemas.microsoft.com/office/2011/relationships/chartColorStyle" Target="colors101.xml"/><Relationship Id="rId1" Type="http://schemas.microsoft.com/office/2011/relationships/chartStyle" Target="style101.xml"/></Relationships>
</file>

<file path=xl/charts/_rels/chart102.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02.xml"/><Relationship Id="rId1" Type="http://schemas.microsoft.com/office/2011/relationships/chartStyle" Target="style102.xml"/></Relationships>
</file>

<file path=xl/charts/_rels/chart103.xml.rels><?xml version="1.0" encoding="UTF-8" standalone="yes"?>
<Relationships xmlns="http://schemas.openxmlformats.org/package/2006/relationships"><Relationship Id="rId2" Type="http://schemas.microsoft.com/office/2011/relationships/chartColorStyle" Target="colors103.xml"/><Relationship Id="rId1" Type="http://schemas.microsoft.com/office/2011/relationships/chartStyle" Target="style103.xml"/></Relationships>
</file>

<file path=xl/charts/_rels/chart104.xml.rels><?xml version="1.0" encoding="UTF-8" standalone="yes"?>
<Relationships xmlns="http://schemas.openxmlformats.org/package/2006/relationships"><Relationship Id="rId2" Type="http://schemas.microsoft.com/office/2011/relationships/chartColorStyle" Target="colors104.xml"/><Relationship Id="rId1" Type="http://schemas.microsoft.com/office/2011/relationships/chartStyle" Target="style104.xml"/></Relationships>
</file>

<file path=xl/charts/_rels/chart105.xml.rels><?xml version="1.0" encoding="UTF-8" standalone="yes"?>
<Relationships xmlns="http://schemas.openxmlformats.org/package/2006/relationships"><Relationship Id="rId2" Type="http://schemas.microsoft.com/office/2011/relationships/chartColorStyle" Target="colors105.xml"/><Relationship Id="rId1" Type="http://schemas.microsoft.com/office/2011/relationships/chartStyle" Target="style105.xml"/></Relationships>
</file>

<file path=xl/charts/_rels/chart106.xml.rels><?xml version="1.0" encoding="UTF-8" standalone="yes"?>
<Relationships xmlns="http://schemas.openxmlformats.org/package/2006/relationships"><Relationship Id="rId2" Type="http://schemas.microsoft.com/office/2011/relationships/chartColorStyle" Target="colors106.xml"/><Relationship Id="rId1" Type="http://schemas.microsoft.com/office/2011/relationships/chartStyle" Target="style106.xml"/></Relationships>
</file>

<file path=xl/charts/_rels/chart107.xml.rels><?xml version="1.0" encoding="UTF-8" standalone="yes"?>
<Relationships xmlns="http://schemas.openxmlformats.org/package/2006/relationships"><Relationship Id="rId2" Type="http://schemas.microsoft.com/office/2011/relationships/chartColorStyle" Target="colors107.xml"/><Relationship Id="rId1" Type="http://schemas.microsoft.com/office/2011/relationships/chartStyle" Target="style107.xml"/></Relationships>
</file>

<file path=xl/charts/_rels/chart108.xml.rels><?xml version="1.0" encoding="UTF-8" standalone="yes"?>
<Relationships xmlns="http://schemas.openxmlformats.org/package/2006/relationships"><Relationship Id="rId2" Type="http://schemas.microsoft.com/office/2011/relationships/chartColorStyle" Target="colors108.xml"/><Relationship Id="rId1" Type="http://schemas.microsoft.com/office/2011/relationships/chartStyle" Target="style108.xml"/></Relationships>
</file>

<file path=xl/charts/_rels/chart109.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109.xml"/><Relationship Id="rId1" Type="http://schemas.microsoft.com/office/2011/relationships/chartStyle" Target="style109.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11.xml"/><Relationship Id="rId1" Type="http://schemas.microsoft.com/office/2011/relationships/chartStyle" Target="style11.xml"/></Relationships>
</file>

<file path=xl/charts/_rels/chart110.xml.rels><?xml version="1.0" encoding="UTF-8" standalone="yes"?>
<Relationships xmlns="http://schemas.openxmlformats.org/package/2006/relationships"><Relationship Id="rId2" Type="http://schemas.microsoft.com/office/2011/relationships/chartColorStyle" Target="colors110.xml"/><Relationship Id="rId1" Type="http://schemas.microsoft.com/office/2011/relationships/chartStyle" Target="style110.xml"/></Relationships>
</file>

<file path=xl/charts/_rels/chart111.xml.rels><?xml version="1.0" encoding="UTF-8" standalone="yes"?>
<Relationships xmlns="http://schemas.openxmlformats.org/package/2006/relationships"><Relationship Id="rId2" Type="http://schemas.microsoft.com/office/2011/relationships/chartColorStyle" Target="colors111.xml"/><Relationship Id="rId1" Type="http://schemas.microsoft.com/office/2011/relationships/chartStyle" Target="style111.xml"/></Relationships>
</file>

<file path=xl/charts/_rels/chart112.xml.rels><?xml version="1.0" encoding="UTF-8" standalone="yes"?>
<Relationships xmlns="http://schemas.openxmlformats.org/package/2006/relationships"><Relationship Id="rId2" Type="http://schemas.microsoft.com/office/2011/relationships/chartColorStyle" Target="colors112.xml"/><Relationship Id="rId1" Type="http://schemas.microsoft.com/office/2011/relationships/chartStyle" Target="style112.xml"/></Relationships>
</file>

<file path=xl/charts/_rels/chart113.xml.rels><?xml version="1.0" encoding="UTF-8" standalone="yes"?>
<Relationships xmlns="http://schemas.openxmlformats.org/package/2006/relationships"><Relationship Id="rId2" Type="http://schemas.microsoft.com/office/2011/relationships/chartColorStyle" Target="colors113.xml"/><Relationship Id="rId1" Type="http://schemas.microsoft.com/office/2011/relationships/chartStyle" Target="style113.xml"/></Relationships>
</file>

<file path=xl/charts/_rels/chart114.xml.rels><?xml version="1.0" encoding="UTF-8" standalone="yes"?>
<Relationships xmlns="http://schemas.openxmlformats.org/package/2006/relationships"><Relationship Id="rId2" Type="http://schemas.microsoft.com/office/2011/relationships/chartColorStyle" Target="colors114.xml"/><Relationship Id="rId1" Type="http://schemas.microsoft.com/office/2011/relationships/chartStyle" Target="style114.xml"/></Relationships>
</file>

<file path=xl/charts/_rels/chart115.xml.rels><?xml version="1.0" encoding="UTF-8" standalone="yes"?>
<Relationships xmlns="http://schemas.openxmlformats.org/package/2006/relationships"><Relationship Id="rId2" Type="http://schemas.microsoft.com/office/2011/relationships/chartColorStyle" Target="colors115.xml"/><Relationship Id="rId1" Type="http://schemas.microsoft.com/office/2011/relationships/chartStyle" Target="style115.xml"/></Relationships>
</file>

<file path=xl/charts/_rels/chart116.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116.xml"/><Relationship Id="rId1" Type="http://schemas.microsoft.com/office/2011/relationships/chartStyle" Target="style116.xml"/></Relationships>
</file>

<file path=xl/charts/_rels/chart117.xml.rels><?xml version="1.0" encoding="UTF-8" standalone="yes"?>
<Relationships xmlns="http://schemas.openxmlformats.org/package/2006/relationships"><Relationship Id="rId2" Type="http://schemas.microsoft.com/office/2011/relationships/chartColorStyle" Target="colors117.xml"/><Relationship Id="rId1" Type="http://schemas.microsoft.com/office/2011/relationships/chartStyle" Target="style117.xml"/></Relationships>
</file>

<file path=xl/charts/_rels/chart118.xml.rels><?xml version="1.0" encoding="UTF-8" standalone="yes"?>
<Relationships xmlns="http://schemas.openxmlformats.org/package/2006/relationships"><Relationship Id="rId2" Type="http://schemas.microsoft.com/office/2011/relationships/chartColorStyle" Target="colors118.xml"/><Relationship Id="rId1" Type="http://schemas.microsoft.com/office/2011/relationships/chartStyle" Target="style118.xml"/></Relationships>
</file>

<file path=xl/charts/_rels/chart119.xml.rels><?xml version="1.0" encoding="UTF-8" standalone="yes"?>
<Relationships xmlns="http://schemas.openxmlformats.org/package/2006/relationships"><Relationship Id="rId2" Type="http://schemas.microsoft.com/office/2011/relationships/chartColorStyle" Target="colors119.xml"/><Relationship Id="rId1" Type="http://schemas.microsoft.com/office/2011/relationships/chartStyle" Target="style119.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20.xml.rels><?xml version="1.0" encoding="UTF-8" standalone="yes"?>
<Relationships xmlns="http://schemas.openxmlformats.org/package/2006/relationships"><Relationship Id="rId2" Type="http://schemas.microsoft.com/office/2011/relationships/chartColorStyle" Target="colors120.xml"/><Relationship Id="rId1" Type="http://schemas.microsoft.com/office/2011/relationships/chartStyle" Target="style120.xml"/></Relationships>
</file>

<file path=xl/charts/_rels/chart121.xml.rels><?xml version="1.0" encoding="UTF-8" standalone="yes"?>
<Relationships xmlns="http://schemas.openxmlformats.org/package/2006/relationships"><Relationship Id="rId2" Type="http://schemas.microsoft.com/office/2011/relationships/chartColorStyle" Target="colors121.xml"/><Relationship Id="rId1" Type="http://schemas.microsoft.com/office/2011/relationships/chartStyle" Target="style121.xml"/></Relationships>
</file>

<file path=xl/charts/_rels/chart122.xml.rels><?xml version="1.0" encoding="UTF-8" standalone="yes"?>
<Relationships xmlns="http://schemas.openxmlformats.org/package/2006/relationships"><Relationship Id="rId2" Type="http://schemas.microsoft.com/office/2011/relationships/chartColorStyle" Target="colors122.xml"/><Relationship Id="rId1" Type="http://schemas.microsoft.com/office/2011/relationships/chartStyle" Target="style122.xml"/></Relationships>
</file>

<file path=xl/charts/_rels/chart123.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123.xml"/><Relationship Id="rId1" Type="http://schemas.microsoft.com/office/2011/relationships/chartStyle" Target="style123.xml"/></Relationships>
</file>

<file path=xl/charts/_rels/chart124.xml.rels><?xml version="1.0" encoding="UTF-8" standalone="yes"?>
<Relationships xmlns="http://schemas.openxmlformats.org/package/2006/relationships"><Relationship Id="rId2" Type="http://schemas.microsoft.com/office/2011/relationships/chartColorStyle" Target="colors124.xml"/><Relationship Id="rId1" Type="http://schemas.microsoft.com/office/2011/relationships/chartStyle" Target="style124.xml"/></Relationships>
</file>

<file path=xl/charts/_rels/chart125.xml.rels><?xml version="1.0" encoding="UTF-8" standalone="yes"?>
<Relationships xmlns="http://schemas.openxmlformats.org/package/2006/relationships"><Relationship Id="rId2" Type="http://schemas.microsoft.com/office/2011/relationships/chartColorStyle" Target="colors125.xml"/><Relationship Id="rId1" Type="http://schemas.microsoft.com/office/2011/relationships/chartStyle" Target="style125.xml"/></Relationships>
</file>

<file path=xl/charts/_rels/chart126.xml.rels><?xml version="1.0" encoding="UTF-8" standalone="yes"?>
<Relationships xmlns="http://schemas.openxmlformats.org/package/2006/relationships"><Relationship Id="rId2" Type="http://schemas.microsoft.com/office/2011/relationships/chartColorStyle" Target="colors126.xml"/><Relationship Id="rId1" Type="http://schemas.microsoft.com/office/2011/relationships/chartStyle" Target="style126.xml"/></Relationships>
</file>

<file path=xl/charts/_rels/chart127.xml.rels><?xml version="1.0" encoding="UTF-8" standalone="yes"?>
<Relationships xmlns="http://schemas.openxmlformats.org/package/2006/relationships"><Relationship Id="rId2" Type="http://schemas.microsoft.com/office/2011/relationships/chartColorStyle" Target="colors127.xml"/><Relationship Id="rId1" Type="http://schemas.microsoft.com/office/2011/relationships/chartStyle" Target="style127.xml"/></Relationships>
</file>

<file path=xl/charts/_rels/chart128.xml.rels><?xml version="1.0" encoding="UTF-8" standalone="yes"?>
<Relationships xmlns="http://schemas.openxmlformats.org/package/2006/relationships"><Relationship Id="rId2" Type="http://schemas.microsoft.com/office/2011/relationships/chartColorStyle" Target="colors128.xml"/><Relationship Id="rId1" Type="http://schemas.microsoft.com/office/2011/relationships/chartStyle" Target="style128.xml"/></Relationships>
</file>

<file path=xl/charts/_rels/chart129.xml.rels><?xml version="1.0" encoding="UTF-8" standalone="yes"?>
<Relationships xmlns="http://schemas.openxmlformats.org/package/2006/relationships"><Relationship Id="rId2" Type="http://schemas.microsoft.com/office/2011/relationships/chartColorStyle" Target="colors129.xml"/><Relationship Id="rId1" Type="http://schemas.microsoft.com/office/2011/relationships/chartStyle" Target="style129.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30.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130.xml"/><Relationship Id="rId1" Type="http://schemas.microsoft.com/office/2011/relationships/chartStyle" Target="style130.xml"/></Relationships>
</file>

<file path=xl/charts/_rels/chart131.xml.rels><?xml version="1.0" encoding="UTF-8" standalone="yes"?>
<Relationships xmlns="http://schemas.openxmlformats.org/package/2006/relationships"><Relationship Id="rId2" Type="http://schemas.microsoft.com/office/2011/relationships/chartColorStyle" Target="colors131.xml"/><Relationship Id="rId1" Type="http://schemas.microsoft.com/office/2011/relationships/chartStyle" Target="style131.xml"/></Relationships>
</file>

<file path=xl/charts/_rels/chart132.xml.rels><?xml version="1.0" encoding="UTF-8" standalone="yes"?>
<Relationships xmlns="http://schemas.openxmlformats.org/package/2006/relationships"><Relationship Id="rId2" Type="http://schemas.microsoft.com/office/2011/relationships/chartColorStyle" Target="colors132.xml"/><Relationship Id="rId1" Type="http://schemas.microsoft.com/office/2011/relationships/chartStyle" Target="style132.xml"/></Relationships>
</file>

<file path=xl/charts/_rels/chart133.xml.rels><?xml version="1.0" encoding="UTF-8" standalone="yes"?>
<Relationships xmlns="http://schemas.openxmlformats.org/package/2006/relationships"><Relationship Id="rId2" Type="http://schemas.microsoft.com/office/2011/relationships/chartColorStyle" Target="colors133.xml"/><Relationship Id="rId1" Type="http://schemas.microsoft.com/office/2011/relationships/chartStyle" Target="style133.xml"/></Relationships>
</file>

<file path=xl/charts/_rels/chart134.xml.rels><?xml version="1.0" encoding="UTF-8" standalone="yes"?>
<Relationships xmlns="http://schemas.openxmlformats.org/package/2006/relationships"><Relationship Id="rId2" Type="http://schemas.microsoft.com/office/2011/relationships/chartColorStyle" Target="colors134.xml"/><Relationship Id="rId1" Type="http://schemas.microsoft.com/office/2011/relationships/chartStyle" Target="style134.xml"/></Relationships>
</file>

<file path=xl/charts/_rels/chart135.xml.rels><?xml version="1.0" encoding="UTF-8" standalone="yes"?>
<Relationships xmlns="http://schemas.openxmlformats.org/package/2006/relationships"><Relationship Id="rId2" Type="http://schemas.microsoft.com/office/2011/relationships/chartColorStyle" Target="colors135.xml"/><Relationship Id="rId1" Type="http://schemas.microsoft.com/office/2011/relationships/chartStyle" Target="style135.xml"/></Relationships>
</file>

<file path=xl/charts/_rels/chart136.xml.rels><?xml version="1.0" encoding="UTF-8" standalone="yes"?>
<Relationships xmlns="http://schemas.openxmlformats.org/package/2006/relationships"><Relationship Id="rId2" Type="http://schemas.microsoft.com/office/2011/relationships/chartColorStyle" Target="colors136.xml"/><Relationship Id="rId1" Type="http://schemas.microsoft.com/office/2011/relationships/chartStyle" Target="style136.xml"/></Relationships>
</file>

<file path=xl/charts/_rels/chart137.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137.xml"/><Relationship Id="rId1" Type="http://schemas.microsoft.com/office/2011/relationships/chartStyle" Target="style137.xml"/></Relationships>
</file>

<file path=xl/charts/_rels/chart138.xml.rels><?xml version="1.0" encoding="UTF-8" standalone="yes"?>
<Relationships xmlns="http://schemas.openxmlformats.org/package/2006/relationships"><Relationship Id="rId2" Type="http://schemas.microsoft.com/office/2011/relationships/chartColorStyle" Target="colors138.xml"/><Relationship Id="rId1" Type="http://schemas.microsoft.com/office/2011/relationships/chartStyle" Target="style138.xml"/></Relationships>
</file>

<file path=xl/charts/_rels/chart139.xml.rels><?xml version="1.0" encoding="UTF-8" standalone="yes"?>
<Relationships xmlns="http://schemas.openxmlformats.org/package/2006/relationships"><Relationship Id="rId2" Type="http://schemas.microsoft.com/office/2011/relationships/chartColorStyle" Target="colors139.xml"/><Relationship Id="rId1" Type="http://schemas.microsoft.com/office/2011/relationships/chartStyle" Target="style139.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40.xml.rels><?xml version="1.0" encoding="UTF-8" standalone="yes"?>
<Relationships xmlns="http://schemas.openxmlformats.org/package/2006/relationships"><Relationship Id="rId2" Type="http://schemas.microsoft.com/office/2011/relationships/chartColorStyle" Target="colors140.xml"/><Relationship Id="rId1" Type="http://schemas.microsoft.com/office/2011/relationships/chartStyle" Target="style140.xml"/></Relationships>
</file>

<file path=xl/charts/_rels/chart141.xml.rels><?xml version="1.0" encoding="UTF-8" standalone="yes"?>
<Relationships xmlns="http://schemas.openxmlformats.org/package/2006/relationships"><Relationship Id="rId2" Type="http://schemas.microsoft.com/office/2011/relationships/chartColorStyle" Target="colors141.xml"/><Relationship Id="rId1" Type="http://schemas.microsoft.com/office/2011/relationships/chartStyle" Target="style141.xml"/></Relationships>
</file>

<file path=xl/charts/_rels/chart142.xml.rels><?xml version="1.0" encoding="UTF-8" standalone="yes"?>
<Relationships xmlns="http://schemas.openxmlformats.org/package/2006/relationships"><Relationship Id="rId2" Type="http://schemas.microsoft.com/office/2011/relationships/chartColorStyle" Target="colors142.xml"/><Relationship Id="rId1" Type="http://schemas.microsoft.com/office/2011/relationships/chartStyle" Target="style142.xml"/></Relationships>
</file>

<file path=xl/charts/_rels/chart143.xml.rels><?xml version="1.0" encoding="UTF-8" standalone="yes"?>
<Relationships xmlns="http://schemas.openxmlformats.org/package/2006/relationships"><Relationship Id="rId2" Type="http://schemas.microsoft.com/office/2011/relationships/chartColorStyle" Target="colors143.xml"/><Relationship Id="rId1" Type="http://schemas.microsoft.com/office/2011/relationships/chartStyle" Target="style143.xml"/></Relationships>
</file>

<file path=xl/charts/_rels/chart144.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144.xml"/><Relationship Id="rId1" Type="http://schemas.microsoft.com/office/2011/relationships/chartStyle" Target="style14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63.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64.xml.rels><?xml version="1.0" encoding="UTF-8" standalone="yes"?>
<Relationships xmlns="http://schemas.openxmlformats.org/package/2006/relationships"><Relationship Id="rId2" Type="http://schemas.microsoft.com/office/2011/relationships/chartColorStyle" Target="colors64.xml"/><Relationship Id="rId1" Type="http://schemas.microsoft.com/office/2011/relationships/chartStyle" Target="style64.xml"/></Relationships>
</file>

<file path=xl/charts/_rels/chart65.xml.rels><?xml version="1.0" encoding="UTF-8" standalone="yes"?>
<Relationships xmlns="http://schemas.openxmlformats.org/package/2006/relationships"><Relationship Id="rId2" Type="http://schemas.microsoft.com/office/2011/relationships/chartColorStyle" Target="colors65.xml"/><Relationship Id="rId1" Type="http://schemas.microsoft.com/office/2011/relationships/chartStyle" Target="style65.xml"/></Relationships>
</file>

<file path=xl/charts/_rels/chart66.xml.rels><?xml version="1.0" encoding="UTF-8" standalone="yes"?>
<Relationships xmlns="http://schemas.openxmlformats.org/package/2006/relationships"><Relationship Id="rId2" Type="http://schemas.microsoft.com/office/2011/relationships/chartColorStyle" Target="colors66.xml"/><Relationship Id="rId1" Type="http://schemas.microsoft.com/office/2011/relationships/chartStyle" Target="style66.xml"/></Relationships>
</file>

<file path=xl/charts/_rels/chart67.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67.xml"/><Relationship Id="rId1" Type="http://schemas.microsoft.com/office/2011/relationships/chartStyle" Target="style67.xml"/></Relationships>
</file>

<file path=xl/charts/_rels/chart68.xml.rels><?xml version="1.0" encoding="UTF-8" standalone="yes"?>
<Relationships xmlns="http://schemas.openxmlformats.org/package/2006/relationships"><Relationship Id="rId2" Type="http://schemas.microsoft.com/office/2011/relationships/chartColorStyle" Target="colors68.xml"/><Relationship Id="rId1" Type="http://schemas.microsoft.com/office/2011/relationships/chartStyle" Target="style68.xml"/></Relationships>
</file>

<file path=xl/charts/_rels/chart69.xml.rels><?xml version="1.0" encoding="UTF-8" standalone="yes"?>
<Relationships xmlns="http://schemas.openxmlformats.org/package/2006/relationships"><Relationship Id="rId2" Type="http://schemas.microsoft.com/office/2011/relationships/chartColorStyle" Target="colors69.xml"/><Relationship Id="rId1" Type="http://schemas.microsoft.com/office/2011/relationships/chartStyle" Target="style69.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2" Type="http://schemas.microsoft.com/office/2011/relationships/chartColorStyle" Target="colors70.xml"/><Relationship Id="rId1" Type="http://schemas.microsoft.com/office/2011/relationships/chartStyle" Target="style70.xml"/></Relationships>
</file>

<file path=xl/charts/_rels/chart71.xml.rels><?xml version="1.0" encoding="UTF-8" standalone="yes"?>
<Relationships xmlns="http://schemas.openxmlformats.org/package/2006/relationships"><Relationship Id="rId2" Type="http://schemas.microsoft.com/office/2011/relationships/chartColorStyle" Target="colors71.xml"/><Relationship Id="rId1" Type="http://schemas.microsoft.com/office/2011/relationships/chartStyle" Target="style71.xml"/></Relationships>
</file>

<file path=xl/charts/_rels/chart72.xml.rels><?xml version="1.0" encoding="UTF-8" standalone="yes"?>
<Relationships xmlns="http://schemas.openxmlformats.org/package/2006/relationships"><Relationship Id="rId2" Type="http://schemas.microsoft.com/office/2011/relationships/chartColorStyle" Target="colors72.xml"/><Relationship Id="rId1" Type="http://schemas.microsoft.com/office/2011/relationships/chartStyle" Target="style72.xml"/></Relationships>
</file>

<file path=xl/charts/_rels/chart73.xml.rels><?xml version="1.0" encoding="UTF-8" standalone="yes"?>
<Relationships xmlns="http://schemas.openxmlformats.org/package/2006/relationships"><Relationship Id="rId2" Type="http://schemas.microsoft.com/office/2011/relationships/chartColorStyle" Target="colors73.xml"/><Relationship Id="rId1" Type="http://schemas.microsoft.com/office/2011/relationships/chartStyle" Target="style73.xml"/></Relationships>
</file>

<file path=xl/charts/_rels/chart74.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74.xml"/><Relationship Id="rId1" Type="http://schemas.microsoft.com/office/2011/relationships/chartStyle" Target="style74.xml"/></Relationships>
</file>

<file path=xl/charts/_rels/chart75.xml.rels><?xml version="1.0" encoding="UTF-8" standalone="yes"?>
<Relationships xmlns="http://schemas.openxmlformats.org/package/2006/relationships"><Relationship Id="rId2" Type="http://schemas.microsoft.com/office/2011/relationships/chartColorStyle" Target="colors75.xml"/><Relationship Id="rId1" Type="http://schemas.microsoft.com/office/2011/relationships/chartStyle" Target="style75.xml"/></Relationships>
</file>

<file path=xl/charts/_rels/chart76.xml.rels><?xml version="1.0" encoding="UTF-8" standalone="yes"?>
<Relationships xmlns="http://schemas.openxmlformats.org/package/2006/relationships"><Relationship Id="rId2" Type="http://schemas.microsoft.com/office/2011/relationships/chartColorStyle" Target="colors76.xml"/><Relationship Id="rId1" Type="http://schemas.microsoft.com/office/2011/relationships/chartStyle" Target="style76.xml"/></Relationships>
</file>

<file path=xl/charts/_rels/chart77.xml.rels><?xml version="1.0" encoding="UTF-8" standalone="yes"?>
<Relationships xmlns="http://schemas.openxmlformats.org/package/2006/relationships"><Relationship Id="rId2" Type="http://schemas.microsoft.com/office/2011/relationships/chartColorStyle" Target="colors77.xml"/><Relationship Id="rId1" Type="http://schemas.microsoft.com/office/2011/relationships/chartStyle" Target="style77.xml"/></Relationships>
</file>

<file path=xl/charts/_rels/chart78.xml.rels><?xml version="1.0" encoding="UTF-8" standalone="yes"?>
<Relationships xmlns="http://schemas.openxmlformats.org/package/2006/relationships"><Relationship Id="rId2" Type="http://schemas.microsoft.com/office/2011/relationships/chartColorStyle" Target="colors78.xml"/><Relationship Id="rId1" Type="http://schemas.microsoft.com/office/2011/relationships/chartStyle" Target="style78.xml"/></Relationships>
</file>

<file path=xl/charts/_rels/chart79.xml.rels><?xml version="1.0" encoding="UTF-8" standalone="yes"?>
<Relationships xmlns="http://schemas.openxmlformats.org/package/2006/relationships"><Relationship Id="rId2" Type="http://schemas.microsoft.com/office/2011/relationships/chartColorStyle" Target="colors79.xml"/><Relationship Id="rId1" Type="http://schemas.microsoft.com/office/2011/relationships/chartStyle" Target="style79.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80.xml.rels><?xml version="1.0" encoding="UTF-8" standalone="yes"?>
<Relationships xmlns="http://schemas.openxmlformats.org/package/2006/relationships"><Relationship Id="rId2" Type="http://schemas.microsoft.com/office/2011/relationships/chartColorStyle" Target="colors80.xml"/><Relationship Id="rId1" Type="http://schemas.microsoft.com/office/2011/relationships/chartStyle" Target="style80.xml"/></Relationships>
</file>

<file path=xl/charts/_rels/chart81.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81.xml"/><Relationship Id="rId1" Type="http://schemas.microsoft.com/office/2011/relationships/chartStyle" Target="style81.xml"/></Relationships>
</file>

<file path=xl/charts/_rels/chart82.xml.rels><?xml version="1.0" encoding="UTF-8" standalone="yes"?>
<Relationships xmlns="http://schemas.openxmlformats.org/package/2006/relationships"><Relationship Id="rId2" Type="http://schemas.microsoft.com/office/2011/relationships/chartColorStyle" Target="colors82.xml"/><Relationship Id="rId1" Type="http://schemas.microsoft.com/office/2011/relationships/chartStyle" Target="style82.xml"/></Relationships>
</file>

<file path=xl/charts/_rels/chart83.xml.rels><?xml version="1.0" encoding="UTF-8" standalone="yes"?>
<Relationships xmlns="http://schemas.openxmlformats.org/package/2006/relationships"><Relationship Id="rId2" Type="http://schemas.microsoft.com/office/2011/relationships/chartColorStyle" Target="colors83.xml"/><Relationship Id="rId1" Type="http://schemas.microsoft.com/office/2011/relationships/chartStyle" Target="style83.xml"/></Relationships>
</file>

<file path=xl/charts/_rels/chart84.xml.rels><?xml version="1.0" encoding="UTF-8" standalone="yes"?>
<Relationships xmlns="http://schemas.openxmlformats.org/package/2006/relationships"><Relationship Id="rId2" Type="http://schemas.microsoft.com/office/2011/relationships/chartColorStyle" Target="colors84.xml"/><Relationship Id="rId1" Type="http://schemas.microsoft.com/office/2011/relationships/chartStyle" Target="style84.xml"/></Relationships>
</file>

<file path=xl/charts/_rels/chart85.xml.rels><?xml version="1.0" encoding="UTF-8" standalone="yes"?>
<Relationships xmlns="http://schemas.openxmlformats.org/package/2006/relationships"><Relationship Id="rId2" Type="http://schemas.microsoft.com/office/2011/relationships/chartColorStyle" Target="colors85.xml"/><Relationship Id="rId1" Type="http://schemas.microsoft.com/office/2011/relationships/chartStyle" Target="style85.xml"/></Relationships>
</file>

<file path=xl/charts/_rels/chart86.xml.rels><?xml version="1.0" encoding="UTF-8" standalone="yes"?>
<Relationships xmlns="http://schemas.openxmlformats.org/package/2006/relationships"><Relationship Id="rId2" Type="http://schemas.microsoft.com/office/2011/relationships/chartColorStyle" Target="colors86.xml"/><Relationship Id="rId1" Type="http://schemas.microsoft.com/office/2011/relationships/chartStyle" Target="style86.xml"/></Relationships>
</file>

<file path=xl/charts/_rels/chart87.xml.rels><?xml version="1.0" encoding="UTF-8" standalone="yes"?>
<Relationships xmlns="http://schemas.openxmlformats.org/package/2006/relationships"><Relationship Id="rId2" Type="http://schemas.microsoft.com/office/2011/relationships/chartColorStyle" Target="colors87.xml"/><Relationship Id="rId1" Type="http://schemas.microsoft.com/office/2011/relationships/chartStyle" Target="style87.xml"/></Relationships>
</file>

<file path=xl/charts/_rels/chart88.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88.xml"/><Relationship Id="rId1" Type="http://schemas.microsoft.com/office/2011/relationships/chartStyle" Target="style88.xml"/></Relationships>
</file>

<file path=xl/charts/_rels/chart89.xml.rels><?xml version="1.0" encoding="UTF-8" standalone="yes"?>
<Relationships xmlns="http://schemas.openxmlformats.org/package/2006/relationships"><Relationship Id="rId2" Type="http://schemas.microsoft.com/office/2011/relationships/chartColorStyle" Target="colors89.xml"/><Relationship Id="rId1" Type="http://schemas.microsoft.com/office/2011/relationships/chartStyle" Target="style89.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90.xml.rels><?xml version="1.0" encoding="UTF-8" standalone="yes"?>
<Relationships xmlns="http://schemas.openxmlformats.org/package/2006/relationships"><Relationship Id="rId2" Type="http://schemas.microsoft.com/office/2011/relationships/chartColorStyle" Target="colors90.xml"/><Relationship Id="rId1" Type="http://schemas.microsoft.com/office/2011/relationships/chartStyle" Target="style90.xml"/></Relationships>
</file>

<file path=xl/charts/_rels/chart91.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91.xml"/><Relationship Id="rId1" Type="http://schemas.microsoft.com/office/2011/relationships/chartStyle" Target="style91.xml"/></Relationships>
</file>

<file path=xl/charts/_rels/chart92.xml.rels><?xml version="1.0" encoding="UTF-8" standalone="yes"?>
<Relationships xmlns="http://schemas.openxmlformats.org/package/2006/relationships"><Relationship Id="rId2" Type="http://schemas.microsoft.com/office/2011/relationships/chartColorStyle" Target="colors92.xml"/><Relationship Id="rId1" Type="http://schemas.microsoft.com/office/2011/relationships/chartStyle" Target="style92.xml"/></Relationships>
</file>

<file path=xl/charts/_rels/chart93.xml.rels><?xml version="1.0" encoding="UTF-8" standalone="yes"?>
<Relationships xmlns="http://schemas.openxmlformats.org/package/2006/relationships"><Relationship Id="rId2" Type="http://schemas.microsoft.com/office/2011/relationships/chartColorStyle" Target="colors93.xml"/><Relationship Id="rId1" Type="http://schemas.microsoft.com/office/2011/relationships/chartStyle" Target="style93.xml"/></Relationships>
</file>

<file path=xl/charts/_rels/chart94.xml.rels><?xml version="1.0" encoding="UTF-8" standalone="yes"?>
<Relationships xmlns="http://schemas.openxmlformats.org/package/2006/relationships"><Relationship Id="rId2" Type="http://schemas.microsoft.com/office/2011/relationships/chartColorStyle" Target="colors94.xml"/><Relationship Id="rId1" Type="http://schemas.microsoft.com/office/2011/relationships/chartStyle" Target="style94.xml"/></Relationships>
</file>

<file path=xl/charts/_rels/chart95.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95.xml"/><Relationship Id="rId1" Type="http://schemas.microsoft.com/office/2011/relationships/chartStyle" Target="style95.xml"/></Relationships>
</file>

<file path=xl/charts/_rels/chart96.xml.rels><?xml version="1.0" encoding="UTF-8" standalone="yes"?>
<Relationships xmlns="http://schemas.openxmlformats.org/package/2006/relationships"><Relationship Id="rId2" Type="http://schemas.microsoft.com/office/2011/relationships/chartColorStyle" Target="colors96.xml"/><Relationship Id="rId1" Type="http://schemas.microsoft.com/office/2011/relationships/chartStyle" Target="style96.xml"/></Relationships>
</file>

<file path=xl/charts/_rels/chart97.xml.rels><?xml version="1.0" encoding="UTF-8" standalone="yes"?>
<Relationships xmlns="http://schemas.openxmlformats.org/package/2006/relationships"><Relationship Id="rId2" Type="http://schemas.microsoft.com/office/2011/relationships/chartColorStyle" Target="colors97.xml"/><Relationship Id="rId1" Type="http://schemas.microsoft.com/office/2011/relationships/chartStyle" Target="style97.xml"/></Relationships>
</file>

<file path=xl/charts/_rels/chart98.xml.rels><?xml version="1.0" encoding="UTF-8" standalone="yes"?>
<Relationships xmlns="http://schemas.openxmlformats.org/package/2006/relationships"><Relationship Id="rId2" Type="http://schemas.microsoft.com/office/2011/relationships/chartColorStyle" Target="colors98.xml"/><Relationship Id="rId1" Type="http://schemas.microsoft.com/office/2011/relationships/chartStyle" Target="style98.xml"/></Relationships>
</file>

<file path=xl/charts/_rels/chart99.xml.rels><?xml version="1.0" encoding="UTF-8" standalone="yes"?>
<Relationships xmlns="http://schemas.openxmlformats.org/package/2006/relationships"><Relationship Id="rId2" Type="http://schemas.microsoft.com/office/2011/relationships/chartColorStyle" Target="colors99.xml"/><Relationship Id="rId1" Type="http://schemas.microsoft.com/office/2011/relationships/chartStyle" Target="style9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Total Completion (by CSC)</a:t>
            </a:r>
          </a:p>
        </c:rich>
      </c:tx>
      <c:layout/>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1"/>
          <c:order val="0"/>
          <c:spPr>
            <a:solidFill>
              <a:schemeClr val="accent1"/>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'CSC #1'!$E$34</c:f>
              <c:strCache>
                <c:ptCount val="1"/>
                <c:pt idx="0">
                  <c:v>Total Percentage Complete:</c:v>
                </c:pt>
              </c:strCache>
            </c:strRef>
          </c:cat>
          <c:val>
            <c:numRef>
              <c:f>'CSC #1'!$G$34</c:f>
              <c:numCache>
                <c:formatCode>0%</c:formatCode>
                <c:ptCount val="1"/>
                <c:pt idx="0">
                  <c:v>0</c:v>
                </c:pt>
              </c:numCache>
            </c:numRef>
          </c:val>
        </c:ser>
        <c:ser>
          <c:idx val="2"/>
          <c:order val="1"/>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'CSC #2'!$E$38</c:f>
              <c:strCache>
                <c:ptCount val="1"/>
                <c:pt idx="0">
                  <c:v>Total Percentage Complete:</c:v>
                </c:pt>
              </c:strCache>
            </c:strRef>
          </c:cat>
          <c:val>
            <c:numRef>
              <c:f>'CSC #2'!$G$38</c:f>
              <c:numCache>
                <c:formatCode>0%</c:formatCode>
                <c:ptCount val="1"/>
                <c:pt idx="0">
                  <c:v>0</c:v>
                </c:pt>
              </c:numCache>
            </c:numRef>
          </c:val>
        </c:ser>
        <c:ser>
          <c:idx val="3"/>
          <c:order val="2"/>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'CSC #3'!$E$36</c:f>
              <c:strCache>
                <c:ptCount val="1"/>
                <c:pt idx="0">
                  <c:v>Total Percentage Complete:</c:v>
                </c:pt>
              </c:strCache>
            </c:strRef>
          </c:cat>
          <c:val>
            <c:numRef>
              <c:f>'CSC #3'!$G$36</c:f>
              <c:numCache>
                <c:formatCode>0%</c:formatCode>
                <c:ptCount val="1"/>
                <c:pt idx="0">
                  <c:v>0</c:v>
                </c:pt>
              </c:numCache>
            </c:numRef>
          </c:val>
        </c:ser>
        <c:ser>
          <c:idx val="4"/>
          <c:order val="3"/>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'CSC #4'!$E$36</c:f>
              <c:strCache>
                <c:ptCount val="1"/>
                <c:pt idx="0">
                  <c:v>Total Percentage Complete:</c:v>
                </c:pt>
              </c:strCache>
            </c:strRef>
          </c:cat>
          <c:val>
            <c:numRef>
              <c:f>'CSC #4'!$G$36</c:f>
              <c:numCache>
                <c:formatCode>0%</c:formatCode>
                <c:ptCount val="1"/>
                <c:pt idx="0">
                  <c:v>0</c:v>
                </c:pt>
              </c:numCache>
            </c:numRef>
          </c:val>
        </c:ser>
        <c:ser>
          <c:idx val="5"/>
          <c:order val="4"/>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'CSC #5'!$E$37</c:f>
              <c:strCache>
                <c:ptCount val="1"/>
                <c:pt idx="0">
                  <c:v>Total Percentage Complete:</c:v>
                </c:pt>
              </c:strCache>
            </c:strRef>
          </c:cat>
          <c:val>
            <c:numRef>
              <c:f>'CSC #5'!$G$37</c:f>
              <c:numCache>
                <c:formatCode>0%</c:formatCode>
                <c:ptCount val="1"/>
                <c:pt idx="0">
                  <c:v>0</c:v>
                </c:pt>
              </c:numCache>
            </c:numRef>
          </c:val>
        </c:ser>
        <c:ser>
          <c:idx val="6"/>
          <c:order val="5"/>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'CSC #6'!$E$37</c:f>
              <c:strCache>
                <c:ptCount val="1"/>
                <c:pt idx="0">
                  <c:v>Total Percentage Complete:</c:v>
                </c:pt>
              </c:strCache>
            </c:strRef>
          </c:cat>
          <c:val>
            <c:numRef>
              <c:f>'CSC #6'!$G$37</c:f>
              <c:numCache>
                <c:formatCode>0%</c:formatCode>
                <c:ptCount val="1"/>
                <c:pt idx="0">
                  <c:v>0</c:v>
                </c:pt>
              </c:numCache>
            </c:numRef>
          </c:val>
        </c:ser>
        <c:ser>
          <c:idx val="7"/>
          <c:order val="6"/>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'CSC #7'!$E$38</c:f>
              <c:strCache>
                <c:ptCount val="1"/>
                <c:pt idx="0">
                  <c:v>Total Percentage Complete:</c:v>
                </c:pt>
              </c:strCache>
            </c:strRef>
          </c:cat>
          <c:val>
            <c:numRef>
              <c:f>'CSC #7'!$G$38</c:f>
              <c:numCache>
                <c:formatCode>0%</c:formatCode>
                <c:ptCount val="1"/>
                <c:pt idx="0">
                  <c:v>0</c:v>
                </c:pt>
              </c:numCache>
            </c:numRef>
          </c:val>
        </c:ser>
        <c:ser>
          <c:idx val="8"/>
          <c:order val="7"/>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'CSC #8'!$E$30</c:f>
              <c:strCache>
                <c:ptCount val="1"/>
                <c:pt idx="0">
                  <c:v>Total Percentage Complete:</c:v>
                </c:pt>
              </c:strCache>
            </c:strRef>
          </c:cat>
          <c:val>
            <c:numRef>
              <c:f>'CSC #8'!$G$30</c:f>
              <c:numCache>
                <c:formatCode>0%</c:formatCode>
                <c:ptCount val="1"/>
                <c:pt idx="0">
                  <c:v>0</c:v>
                </c:pt>
              </c:numCache>
            </c:numRef>
          </c:val>
        </c:ser>
        <c:ser>
          <c:idx val="9"/>
          <c:order val="8"/>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'CSC #9'!$E$31</c:f>
              <c:strCache>
                <c:ptCount val="1"/>
                <c:pt idx="0">
                  <c:v>Total Percentage Complete:</c:v>
                </c:pt>
              </c:strCache>
            </c:strRef>
          </c:cat>
          <c:val>
            <c:numRef>
              <c:f>'CSC #9'!$G$31</c:f>
              <c:numCache>
                <c:formatCode>0%</c:formatCode>
                <c:ptCount val="1"/>
                <c:pt idx="0">
                  <c:v>0</c:v>
                </c:pt>
              </c:numCache>
            </c:numRef>
          </c:val>
        </c:ser>
        <c:ser>
          <c:idx val="10"/>
          <c:order val="9"/>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'CSC #10'!$E$34</c:f>
              <c:strCache>
                <c:ptCount val="1"/>
                <c:pt idx="0">
                  <c:v>Total Percentage Complete:</c:v>
                </c:pt>
              </c:strCache>
            </c:strRef>
          </c:cat>
          <c:val>
            <c:numRef>
              <c:f>'CSC #10'!$G$34</c:f>
              <c:numCache>
                <c:formatCode>0%</c:formatCode>
                <c:ptCount val="1"/>
                <c:pt idx="0">
                  <c:v>0</c:v>
                </c:pt>
              </c:numCache>
            </c:numRef>
          </c:val>
        </c:ser>
        <c:ser>
          <c:idx val="11"/>
          <c:order val="1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'CSC #11'!$E$35</c:f>
              <c:strCache>
                <c:ptCount val="1"/>
                <c:pt idx="0">
                  <c:v>Total Percentage Complete:</c:v>
                </c:pt>
              </c:strCache>
            </c:strRef>
          </c:cat>
          <c:val>
            <c:numRef>
              <c:f>'CSC #11'!$G$35</c:f>
              <c:numCache>
                <c:formatCode>0%</c:formatCode>
                <c:ptCount val="1"/>
                <c:pt idx="0">
                  <c:v>0</c:v>
                </c:pt>
              </c:numCache>
            </c:numRef>
          </c:val>
        </c:ser>
        <c:ser>
          <c:idx val="12"/>
          <c:order val="11"/>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'CSC #12'!$E$42</c:f>
              <c:strCache>
                <c:ptCount val="1"/>
                <c:pt idx="0">
                  <c:v>Total Percentage Complete:</c:v>
                </c:pt>
              </c:strCache>
            </c:strRef>
          </c:cat>
          <c:val>
            <c:numRef>
              <c:f>'CSC #12'!$G$42</c:f>
              <c:numCache>
                <c:formatCode>0%</c:formatCode>
                <c:ptCount val="1"/>
                <c:pt idx="0">
                  <c:v>0</c:v>
                </c:pt>
              </c:numCache>
            </c:numRef>
          </c:val>
        </c:ser>
        <c:ser>
          <c:idx val="13"/>
          <c:order val="12"/>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'CSC #13'!$E$46</c:f>
              <c:strCache>
                <c:ptCount val="1"/>
                <c:pt idx="0">
                  <c:v>Total Percentage Complete:</c:v>
                </c:pt>
              </c:strCache>
            </c:strRef>
          </c:cat>
          <c:val>
            <c:numRef>
              <c:f>'CSC #13'!$G$46</c:f>
              <c:numCache>
                <c:formatCode>0%</c:formatCode>
                <c:ptCount val="1"/>
                <c:pt idx="0">
                  <c:v>0</c:v>
                </c:pt>
              </c:numCache>
            </c:numRef>
          </c:val>
        </c:ser>
        <c:ser>
          <c:idx val="14"/>
          <c:order val="13"/>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'CSC #14'!$E$37</c:f>
              <c:strCache>
                <c:ptCount val="1"/>
                <c:pt idx="0">
                  <c:v>Total Percentage Complete:</c:v>
                </c:pt>
              </c:strCache>
            </c:strRef>
          </c:cat>
          <c:val>
            <c:numRef>
              <c:f>'CSC #14'!$G$37</c:f>
              <c:numCache>
                <c:formatCode>0%</c:formatCode>
                <c:ptCount val="1"/>
                <c:pt idx="0">
                  <c:v>0</c:v>
                </c:pt>
              </c:numCache>
            </c:numRef>
          </c:val>
        </c:ser>
        <c:ser>
          <c:idx val="15"/>
          <c:order val="14"/>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'CSC #15'!$E$31</c:f>
              <c:strCache>
                <c:ptCount val="1"/>
                <c:pt idx="0">
                  <c:v>Total Percentage Complete:</c:v>
                </c:pt>
              </c:strCache>
            </c:strRef>
          </c:cat>
          <c:val>
            <c:numRef>
              <c:f>'CSC #15'!$G$31</c:f>
              <c:numCache>
                <c:formatCode>0%</c:formatCode>
                <c:ptCount val="1"/>
                <c:pt idx="0">
                  <c:v>0</c:v>
                </c:pt>
              </c:numCache>
            </c:numRef>
          </c:val>
        </c:ser>
        <c:ser>
          <c:idx val="16"/>
          <c:order val="15"/>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'CSC #16'!$E$50</c:f>
              <c:strCache>
                <c:ptCount val="1"/>
                <c:pt idx="0">
                  <c:v>Total Percentage Complete:</c:v>
                </c:pt>
              </c:strCache>
            </c:strRef>
          </c:cat>
          <c:val>
            <c:numRef>
              <c:f>'CSC #16'!$G$50</c:f>
              <c:numCache>
                <c:formatCode>0%</c:formatCode>
                <c:ptCount val="1"/>
                <c:pt idx="0">
                  <c:v>0</c:v>
                </c:pt>
              </c:numCache>
            </c:numRef>
          </c:val>
        </c:ser>
        <c:ser>
          <c:idx val="17"/>
          <c:order val="16"/>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'CSC #17'!$E$44</c:f>
              <c:strCache>
                <c:ptCount val="1"/>
                <c:pt idx="0">
                  <c:v>Total Percentage Complete:</c:v>
                </c:pt>
              </c:strCache>
            </c:strRef>
          </c:cat>
          <c:val>
            <c:numRef>
              <c:f>'CSC #17'!$G$44</c:f>
              <c:numCache>
                <c:formatCode>0%</c:formatCode>
                <c:ptCount val="1"/>
                <c:pt idx="0">
                  <c:v>0</c:v>
                </c:pt>
              </c:numCache>
            </c:numRef>
          </c:val>
        </c:ser>
        <c:ser>
          <c:idx val="18"/>
          <c:order val="17"/>
          <c:tx>
            <c:strRef>
              <c:f>'CSC #18'!$E$33</c:f>
              <c:strCache>
                <c:ptCount val="1"/>
                <c:pt idx="0">
                  <c:v>Total Percentage Complete:</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'CSC #18'!$G$33</c:f>
              <c:numCache>
                <c:formatCode>0%</c:formatCode>
                <c:ptCount val="1"/>
                <c:pt idx="0">
                  <c:v>0</c:v>
                </c:pt>
              </c:numCache>
            </c:numRef>
          </c:val>
        </c:ser>
        <c:ser>
          <c:idx val="19"/>
          <c:order val="18"/>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'CSC #19'!$E$31</c:f>
              <c:strCache>
                <c:ptCount val="1"/>
                <c:pt idx="0">
                  <c:v>Total Percentage Complete:</c:v>
                </c:pt>
              </c:strCache>
            </c:strRef>
          </c:cat>
          <c:val>
            <c:numRef>
              <c:f>'CSC #19'!$G$31</c:f>
              <c:numCache>
                <c:formatCode>0%</c:formatCode>
                <c:ptCount val="1"/>
                <c:pt idx="0">
                  <c:v>0</c:v>
                </c:pt>
              </c:numCache>
            </c:numRef>
          </c:val>
        </c:ser>
        <c:ser>
          <c:idx val="0"/>
          <c:order val="19"/>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'CSC #20'!$E$34</c:f>
              <c:strCache>
                <c:ptCount val="1"/>
                <c:pt idx="0">
                  <c:v>Total Percentage Complete:</c:v>
                </c:pt>
              </c:strCache>
            </c:strRef>
          </c:cat>
          <c:val>
            <c:numRef>
              <c:f>'CSC #20'!$G$34</c:f>
              <c:numCache>
                <c:formatCode>0%</c:formatCode>
                <c:ptCount val="1"/>
                <c:pt idx="0">
                  <c:v>0</c:v>
                </c:pt>
              </c:numCache>
            </c:numRef>
          </c:val>
        </c:ser>
        <c:dLbls>
          <c:dLblPos val="inEnd"/>
          <c:showLegendKey val="0"/>
          <c:showVal val="1"/>
          <c:showCatName val="0"/>
          <c:showSerName val="0"/>
          <c:showPercent val="0"/>
          <c:showBubbleSize val="0"/>
        </c:dLbls>
        <c:gapWidth val="65"/>
        <c:axId val="295068720"/>
        <c:axId val="295069504"/>
      </c:barChart>
      <c:catAx>
        <c:axId val="295068720"/>
        <c:scaling>
          <c:orientation val="minMax"/>
        </c:scaling>
        <c:delete val="1"/>
        <c:axPos val="b"/>
        <c:numFmt formatCode="General" sourceLinked="1"/>
        <c:majorTickMark val="out"/>
        <c:minorTickMark val="none"/>
        <c:tickLblPos val="nextTo"/>
        <c:crossAx val="295069504"/>
        <c:crosses val="autoZero"/>
        <c:auto val="1"/>
        <c:lblAlgn val="ctr"/>
        <c:lblOffset val="100"/>
        <c:noMultiLvlLbl val="0"/>
      </c:catAx>
      <c:valAx>
        <c:axId val="295069504"/>
        <c:scaling>
          <c:orientation val="minMax"/>
          <c:max val="1"/>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9506872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Reporting Completion</a:t>
            </a:r>
          </a:p>
        </c:rich>
      </c:tx>
      <c:layout/>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'CSC #1'!$E$33</c:f>
              <c:strCache>
                <c:ptCount val="1"/>
                <c:pt idx="0">
                  <c:v>All Controls Reported:</c:v>
                </c:pt>
              </c:strCache>
            </c:strRef>
          </c:cat>
          <c:val>
            <c:numRef>
              <c:f>'CSC #1'!$G$33</c:f>
              <c:numCache>
                <c:formatCode>0%</c:formatCode>
                <c:ptCount val="1"/>
                <c:pt idx="0">
                  <c:v>0</c:v>
                </c:pt>
              </c:numCache>
            </c:numRef>
          </c:val>
        </c:ser>
        <c:dLbls>
          <c:dLblPos val="inEnd"/>
          <c:showLegendKey val="0"/>
          <c:showVal val="1"/>
          <c:showCatName val="0"/>
          <c:showSerName val="0"/>
          <c:showPercent val="0"/>
          <c:showBubbleSize val="0"/>
        </c:dLbls>
        <c:gapWidth val="65"/>
        <c:axId val="306009288"/>
        <c:axId val="306010856"/>
      </c:barChart>
      <c:catAx>
        <c:axId val="306009288"/>
        <c:scaling>
          <c:orientation val="minMax"/>
        </c:scaling>
        <c:delete val="1"/>
        <c:axPos val="b"/>
        <c:numFmt formatCode="General" sourceLinked="1"/>
        <c:majorTickMark val="none"/>
        <c:minorTickMark val="none"/>
        <c:tickLblPos val="nextTo"/>
        <c:crossAx val="306010856"/>
        <c:crosses val="autoZero"/>
        <c:auto val="1"/>
        <c:lblAlgn val="ctr"/>
        <c:lblOffset val="100"/>
        <c:noMultiLvlLbl val="0"/>
      </c:catAx>
      <c:valAx>
        <c:axId val="306010856"/>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600928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Automation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#14'!$E$35</c:f>
              <c:strCache>
                <c:ptCount val="1"/>
                <c:pt idx="0">
                  <c:v>All Controls Automated:</c:v>
                </c:pt>
              </c:strCache>
            </c:strRef>
          </c:cat>
          <c:val>
            <c:numRef>
              <c:f>'CSC #14'!$G$35</c:f>
              <c:numCache>
                <c:formatCode>0%</c:formatCode>
                <c:ptCount val="1"/>
                <c:pt idx="0">
                  <c:v>0</c:v>
                </c:pt>
              </c:numCache>
            </c:numRef>
          </c:val>
        </c:ser>
        <c:dLbls>
          <c:dLblPos val="inEnd"/>
          <c:showLegendKey val="0"/>
          <c:showVal val="1"/>
          <c:showCatName val="0"/>
          <c:showSerName val="0"/>
          <c:showPercent val="0"/>
          <c:showBubbleSize val="0"/>
        </c:dLbls>
        <c:gapWidth val="65"/>
        <c:axId val="313385864"/>
        <c:axId val="313387824"/>
      </c:barChart>
      <c:catAx>
        <c:axId val="313385864"/>
        <c:scaling>
          <c:orientation val="minMax"/>
        </c:scaling>
        <c:delete val="1"/>
        <c:axPos val="b"/>
        <c:numFmt formatCode="General" sourceLinked="1"/>
        <c:majorTickMark val="none"/>
        <c:minorTickMark val="none"/>
        <c:tickLblPos val="nextTo"/>
        <c:crossAx val="313387824"/>
        <c:crosses val="autoZero"/>
        <c:auto val="1"/>
        <c:lblAlgn val="ctr"/>
        <c:lblOffset val="100"/>
        <c:noMultiLvlLbl val="0"/>
      </c:catAx>
      <c:valAx>
        <c:axId val="313387824"/>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338586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Reporting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#14'!$E$36</c:f>
              <c:strCache>
                <c:ptCount val="1"/>
                <c:pt idx="0">
                  <c:v>All Controls Reported:</c:v>
                </c:pt>
              </c:strCache>
            </c:strRef>
          </c:cat>
          <c:val>
            <c:numRef>
              <c:f>'CSC #14'!$G$36</c:f>
              <c:numCache>
                <c:formatCode>0%</c:formatCode>
                <c:ptCount val="1"/>
                <c:pt idx="0">
                  <c:v>0</c:v>
                </c:pt>
              </c:numCache>
            </c:numRef>
          </c:val>
        </c:ser>
        <c:dLbls>
          <c:dLblPos val="inEnd"/>
          <c:showLegendKey val="0"/>
          <c:showVal val="1"/>
          <c:showCatName val="0"/>
          <c:showSerName val="0"/>
          <c:showPercent val="0"/>
          <c:showBubbleSize val="0"/>
        </c:dLbls>
        <c:gapWidth val="65"/>
        <c:axId val="313390960"/>
        <c:axId val="313385472"/>
      </c:barChart>
      <c:catAx>
        <c:axId val="313390960"/>
        <c:scaling>
          <c:orientation val="minMax"/>
        </c:scaling>
        <c:delete val="1"/>
        <c:axPos val="b"/>
        <c:numFmt formatCode="General" sourceLinked="1"/>
        <c:majorTickMark val="none"/>
        <c:minorTickMark val="none"/>
        <c:tickLblPos val="nextTo"/>
        <c:crossAx val="313385472"/>
        <c:crosses val="autoZero"/>
        <c:auto val="1"/>
        <c:lblAlgn val="ctr"/>
        <c:lblOffset val="100"/>
        <c:noMultiLvlLbl val="0"/>
      </c:catAx>
      <c:valAx>
        <c:axId val="313385472"/>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339096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a:t>Policy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strRef>
              <c:f>'CSC #14'!$E$33</c:f>
              <c:strCache>
                <c:ptCount val="1"/>
                <c:pt idx="0">
                  <c:v>All Policies Approved:</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'CSC #14'!$G$33</c:f>
              <c:numCache>
                <c:formatCode>0%</c:formatCode>
                <c:ptCount val="1"/>
                <c:pt idx="0">
                  <c:v>0</c:v>
                </c:pt>
              </c:numCache>
            </c:numRef>
          </c:val>
        </c:ser>
        <c:dLbls>
          <c:dLblPos val="inEnd"/>
          <c:showLegendKey val="0"/>
          <c:showVal val="1"/>
          <c:showCatName val="0"/>
          <c:showSerName val="0"/>
          <c:showPercent val="0"/>
          <c:showBubbleSize val="0"/>
        </c:dLbls>
        <c:gapWidth val="65"/>
        <c:axId val="313387040"/>
        <c:axId val="313393704"/>
      </c:barChart>
      <c:catAx>
        <c:axId val="313387040"/>
        <c:scaling>
          <c:orientation val="minMax"/>
        </c:scaling>
        <c:delete val="1"/>
        <c:axPos val="b"/>
        <c:numFmt formatCode="General" sourceLinked="1"/>
        <c:majorTickMark val="none"/>
        <c:minorTickMark val="none"/>
        <c:tickLblPos val="nextTo"/>
        <c:crossAx val="313393704"/>
        <c:crosses val="autoZero"/>
        <c:auto val="1"/>
        <c:lblAlgn val="ctr"/>
        <c:lblOffset val="100"/>
        <c:noMultiLvlLbl val="0"/>
      </c:catAx>
      <c:valAx>
        <c:axId val="313393704"/>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338704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Total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#15'!$E$31</c:f>
              <c:strCache>
                <c:ptCount val="1"/>
                <c:pt idx="0">
                  <c:v>Total Percentage Complete:</c:v>
                </c:pt>
              </c:strCache>
            </c:strRef>
          </c:cat>
          <c:val>
            <c:numRef>
              <c:f>'CSC #15'!$G$31</c:f>
              <c:numCache>
                <c:formatCode>0%</c:formatCode>
                <c:ptCount val="1"/>
                <c:pt idx="0">
                  <c:v>0</c:v>
                </c:pt>
              </c:numCache>
            </c:numRef>
          </c:val>
        </c:ser>
        <c:dLbls>
          <c:dLblPos val="inEnd"/>
          <c:showLegendKey val="0"/>
          <c:showVal val="1"/>
          <c:showCatName val="0"/>
          <c:showSerName val="0"/>
          <c:showPercent val="0"/>
          <c:showBubbleSize val="0"/>
        </c:dLbls>
        <c:gapWidth val="65"/>
        <c:axId val="313388608"/>
        <c:axId val="313392528"/>
      </c:barChart>
      <c:catAx>
        <c:axId val="313388608"/>
        <c:scaling>
          <c:orientation val="minMax"/>
        </c:scaling>
        <c:delete val="1"/>
        <c:axPos val="b"/>
        <c:numFmt formatCode="General" sourceLinked="1"/>
        <c:majorTickMark val="none"/>
        <c:minorTickMark val="none"/>
        <c:tickLblPos val="nextTo"/>
        <c:crossAx val="313392528"/>
        <c:crosses val="autoZero"/>
        <c:auto val="1"/>
        <c:lblAlgn val="ctr"/>
        <c:lblOffset val="100"/>
        <c:noMultiLvlLbl val="0"/>
      </c:catAx>
      <c:valAx>
        <c:axId val="313392528"/>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338860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Implementation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#15'!$E$28</c:f>
              <c:strCache>
                <c:ptCount val="1"/>
                <c:pt idx="0">
                  <c:v>All Controls Implemented:</c:v>
                </c:pt>
              </c:strCache>
            </c:strRef>
          </c:cat>
          <c:val>
            <c:numRef>
              <c:f>'CSC #15'!$G$28</c:f>
              <c:numCache>
                <c:formatCode>0%</c:formatCode>
                <c:ptCount val="1"/>
                <c:pt idx="0">
                  <c:v>0</c:v>
                </c:pt>
              </c:numCache>
            </c:numRef>
          </c:val>
        </c:ser>
        <c:dLbls>
          <c:dLblPos val="inEnd"/>
          <c:showLegendKey val="0"/>
          <c:showVal val="1"/>
          <c:showCatName val="0"/>
          <c:showSerName val="0"/>
          <c:showPercent val="0"/>
          <c:showBubbleSize val="0"/>
        </c:dLbls>
        <c:gapWidth val="65"/>
        <c:axId val="313386256"/>
        <c:axId val="313392920"/>
      </c:barChart>
      <c:catAx>
        <c:axId val="313386256"/>
        <c:scaling>
          <c:orientation val="minMax"/>
        </c:scaling>
        <c:delete val="1"/>
        <c:axPos val="b"/>
        <c:numFmt formatCode="General" sourceLinked="1"/>
        <c:majorTickMark val="none"/>
        <c:minorTickMark val="none"/>
        <c:tickLblPos val="nextTo"/>
        <c:crossAx val="313392920"/>
        <c:crosses val="autoZero"/>
        <c:auto val="1"/>
        <c:lblAlgn val="ctr"/>
        <c:lblOffset val="100"/>
        <c:noMultiLvlLbl val="0"/>
      </c:catAx>
      <c:valAx>
        <c:axId val="313392920"/>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338625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Preventive Control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#15'!$E$32</c:f>
              <c:strCache>
                <c:ptCount val="1"/>
                <c:pt idx="0">
                  <c:v>Preventive Controls Implemented:</c:v>
                </c:pt>
              </c:strCache>
            </c:strRef>
          </c:cat>
          <c:val>
            <c:numRef>
              <c:f>'CSC #15'!$G$32</c:f>
              <c:numCache>
                <c:formatCode>0%</c:formatCode>
                <c:ptCount val="1"/>
                <c:pt idx="0">
                  <c:v>0</c:v>
                </c:pt>
              </c:numCache>
            </c:numRef>
          </c:val>
        </c:ser>
        <c:dLbls>
          <c:dLblPos val="inEnd"/>
          <c:showLegendKey val="0"/>
          <c:showVal val="1"/>
          <c:showCatName val="0"/>
          <c:showSerName val="0"/>
          <c:showPercent val="0"/>
          <c:showBubbleSize val="0"/>
        </c:dLbls>
        <c:gapWidth val="65"/>
        <c:axId val="313394096"/>
        <c:axId val="313396056"/>
      </c:barChart>
      <c:catAx>
        <c:axId val="313394096"/>
        <c:scaling>
          <c:orientation val="minMax"/>
        </c:scaling>
        <c:delete val="1"/>
        <c:axPos val="b"/>
        <c:numFmt formatCode="General" sourceLinked="1"/>
        <c:majorTickMark val="none"/>
        <c:minorTickMark val="none"/>
        <c:tickLblPos val="nextTo"/>
        <c:crossAx val="313396056"/>
        <c:crosses val="autoZero"/>
        <c:auto val="1"/>
        <c:lblAlgn val="ctr"/>
        <c:lblOffset val="100"/>
        <c:noMultiLvlLbl val="0"/>
      </c:catAx>
      <c:valAx>
        <c:axId val="313396056"/>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339409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Detective Control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#15'!$E$35</c:f>
              <c:strCache>
                <c:ptCount val="1"/>
                <c:pt idx="0">
                  <c:v>Detective Controls Implemented:</c:v>
                </c:pt>
              </c:strCache>
            </c:strRef>
          </c:cat>
          <c:val>
            <c:numRef>
              <c:f>'CSC #15'!$G$35</c:f>
              <c:numCache>
                <c:formatCode>0%</c:formatCode>
                <c:ptCount val="1"/>
                <c:pt idx="0">
                  <c:v>0</c:v>
                </c:pt>
              </c:numCache>
            </c:numRef>
          </c:val>
        </c:ser>
        <c:dLbls>
          <c:dLblPos val="inEnd"/>
          <c:showLegendKey val="0"/>
          <c:showVal val="1"/>
          <c:showCatName val="0"/>
          <c:showSerName val="0"/>
          <c:showPercent val="0"/>
          <c:showBubbleSize val="0"/>
        </c:dLbls>
        <c:gapWidth val="65"/>
        <c:axId val="313389392"/>
        <c:axId val="313390176"/>
      </c:barChart>
      <c:catAx>
        <c:axId val="313389392"/>
        <c:scaling>
          <c:orientation val="minMax"/>
        </c:scaling>
        <c:delete val="1"/>
        <c:axPos val="b"/>
        <c:numFmt formatCode="General" sourceLinked="1"/>
        <c:majorTickMark val="none"/>
        <c:minorTickMark val="none"/>
        <c:tickLblPos val="nextTo"/>
        <c:crossAx val="313390176"/>
        <c:crosses val="autoZero"/>
        <c:auto val="1"/>
        <c:lblAlgn val="ctr"/>
        <c:lblOffset val="100"/>
        <c:noMultiLvlLbl val="0"/>
      </c:catAx>
      <c:valAx>
        <c:axId val="313390176"/>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338939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Automation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#15'!$E$29</c:f>
              <c:strCache>
                <c:ptCount val="1"/>
                <c:pt idx="0">
                  <c:v>All Controls Automated:</c:v>
                </c:pt>
              </c:strCache>
            </c:strRef>
          </c:cat>
          <c:val>
            <c:numRef>
              <c:f>'CSC #15'!$G$29</c:f>
              <c:numCache>
                <c:formatCode>0%</c:formatCode>
                <c:ptCount val="1"/>
                <c:pt idx="0">
                  <c:v>0</c:v>
                </c:pt>
              </c:numCache>
            </c:numRef>
          </c:val>
        </c:ser>
        <c:dLbls>
          <c:dLblPos val="inEnd"/>
          <c:showLegendKey val="0"/>
          <c:showVal val="1"/>
          <c:showCatName val="0"/>
          <c:showSerName val="0"/>
          <c:showPercent val="0"/>
          <c:showBubbleSize val="0"/>
        </c:dLbls>
        <c:gapWidth val="65"/>
        <c:axId val="313386648"/>
        <c:axId val="313390568"/>
      </c:barChart>
      <c:catAx>
        <c:axId val="313386648"/>
        <c:scaling>
          <c:orientation val="minMax"/>
        </c:scaling>
        <c:delete val="1"/>
        <c:axPos val="b"/>
        <c:numFmt formatCode="General" sourceLinked="1"/>
        <c:majorTickMark val="none"/>
        <c:minorTickMark val="none"/>
        <c:tickLblPos val="nextTo"/>
        <c:crossAx val="313390568"/>
        <c:crosses val="autoZero"/>
        <c:auto val="1"/>
        <c:lblAlgn val="ctr"/>
        <c:lblOffset val="100"/>
        <c:noMultiLvlLbl val="0"/>
      </c:catAx>
      <c:valAx>
        <c:axId val="313390568"/>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338664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Reporting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#15'!$E$30</c:f>
              <c:strCache>
                <c:ptCount val="1"/>
                <c:pt idx="0">
                  <c:v>All Controls Reported:</c:v>
                </c:pt>
              </c:strCache>
            </c:strRef>
          </c:cat>
          <c:val>
            <c:numRef>
              <c:f>'CSC #15'!$G$30</c:f>
              <c:numCache>
                <c:formatCode>0%</c:formatCode>
                <c:ptCount val="1"/>
                <c:pt idx="0">
                  <c:v>0</c:v>
                </c:pt>
              </c:numCache>
            </c:numRef>
          </c:val>
        </c:ser>
        <c:dLbls>
          <c:dLblPos val="inEnd"/>
          <c:showLegendKey val="0"/>
          <c:showVal val="1"/>
          <c:showCatName val="0"/>
          <c:showSerName val="0"/>
          <c:showPercent val="0"/>
          <c:showBubbleSize val="0"/>
        </c:dLbls>
        <c:gapWidth val="65"/>
        <c:axId val="313394488"/>
        <c:axId val="313385080"/>
      </c:barChart>
      <c:catAx>
        <c:axId val="313394488"/>
        <c:scaling>
          <c:orientation val="minMax"/>
        </c:scaling>
        <c:delete val="1"/>
        <c:axPos val="b"/>
        <c:numFmt formatCode="General" sourceLinked="1"/>
        <c:majorTickMark val="none"/>
        <c:minorTickMark val="none"/>
        <c:tickLblPos val="nextTo"/>
        <c:crossAx val="313385080"/>
        <c:crosses val="autoZero"/>
        <c:auto val="1"/>
        <c:lblAlgn val="ctr"/>
        <c:lblOffset val="100"/>
        <c:noMultiLvlLbl val="0"/>
      </c:catAx>
      <c:valAx>
        <c:axId val="313385080"/>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339448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a:t>Policy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strRef>
              <c:f>'CSC #15'!$E$27</c:f>
              <c:strCache>
                <c:ptCount val="1"/>
                <c:pt idx="0">
                  <c:v>All Policies Approved:</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'CSC #15'!$G$27</c:f>
              <c:numCache>
                <c:formatCode>0%</c:formatCode>
                <c:ptCount val="1"/>
                <c:pt idx="0">
                  <c:v>0</c:v>
                </c:pt>
              </c:numCache>
            </c:numRef>
          </c:val>
        </c:ser>
        <c:dLbls>
          <c:dLblPos val="inEnd"/>
          <c:showLegendKey val="0"/>
          <c:showVal val="1"/>
          <c:showCatName val="0"/>
          <c:showSerName val="0"/>
          <c:showPercent val="0"/>
          <c:showBubbleSize val="0"/>
        </c:dLbls>
        <c:gapWidth val="65"/>
        <c:axId val="313391744"/>
        <c:axId val="313392136"/>
      </c:barChart>
      <c:catAx>
        <c:axId val="313391744"/>
        <c:scaling>
          <c:orientation val="minMax"/>
        </c:scaling>
        <c:delete val="1"/>
        <c:axPos val="b"/>
        <c:numFmt formatCode="General" sourceLinked="1"/>
        <c:majorTickMark val="none"/>
        <c:minorTickMark val="none"/>
        <c:tickLblPos val="nextTo"/>
        <c:crossAx val="313392136"/>
        <c:crosses val="autoZero"/>
        <c:auto val="1"/>
        <c:lblAlgn val="ctr"/>
        <c:lblOffset val="100"/>
        <c:noMultiLvlLbl val="0"/>
      </c:catAx>
      <c:valAx>
        <c:axId val="313392136"/>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339174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a:t>Policy Completion</a:t>
            </a:r>
          </a:p>
        </c:rich>
      </c:tx>
      <c:layout/>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strRef>
              <c:f>'CSC #1'!$E$30</c:f>
              <c:strCache>
                <c:ptCount val="1"/>
                <c:pt idx="0">
                  <c:v>All Policies Approved:</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'CSC #1'!$G$30</c:f>
              <c:numCache>
                <c:formatCode>0%</c:formatCode>
                <c:ptCount val="1"/>
                <c:pt idx="0">
                  <c:v>0</c:v>
                </c:pt>
              </c:numCache>
            </c:numRef>
          </c:val>
        </c:ser>
        <c:dLbls>
          <c:dLblPos val="inEnd"/>
          <c:showLegendKey val="0"/>
          <c:showVal val="1"/>
          <c:showCatName val="0"/>
          <c:showSerName val="0"/>
          <c:showPercent val="0"/>
          <c:showBubbleSize val="0"/>
        </c:dLbls>
        <c:gapWidth val="65"/>
        <c:axId val="305767040"/>
        <c:axId val="305770176"/>
      </c:barChart>
      <c:catAx>
        <c:axId val="305767040"/>
        <c:scaling>
          <c:orientation val="minMax"/>
        </c:scaling>
        <c:delete val="1"/>
        <c:axPos val="b"/>
        <c:numFmt formatCode="General" sourceLinked="1"/>
        <c:majorTickMark val="none"/>
        <c:minorTickMark val="none"/>
        <c:tickLblPos val="nextTo"/>
        <c:crossAx val="305770176"/>
        <c:crosses val="autoZero"/>
        <c:auto val="1"/>
        <c:lblAlgn val="ctr"/>
        <c:lblOffset val="100"/>
        <c:noMultiLvlLbl val="0"/>
      </c:catAx>
      <c:valAx>
        <c:axId val="305770176"/>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576704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Total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#16'!$E$50</c:f>
              <c:strCache>
                <c:ptCount val="1"/>
                <c:pt idx="0">
                  <c:v>Total Percentage Complete:</c:v>
                </c:pt>
              </c:strCache>
            </c:strRef>
          </c:cat>
          <c:val>
            <c:numRef>
              <c:f>'CSC #16'!$G$50</c:f>
              <c:numCache>
                <c:formatCode>0%</c:formatCode>
                <c:ptCount val="1"/>
                <c:pt idx="0">
                  <c:v>0</c:v>
                </c:pt>
              </c:numCache>
            </c:numRef>
          </c:val>
        </c:ser>
        <c:dLbls>
          <c:dLblPos val="inEnd"/>
          <c:showLegendKey val="0"/>
          <c:showVal val="1"/>
          <c:showCatName val="0"/>
          <c:showSerName val="0"/>
          <c:showPercent val="0"/>
          <c:showBubbleSize val="0"/>
        </c:dLbls>
        <c:gapWidth val="65"/>
        <c:axId val="313399192"/>
        <c:axId val="313405072"/>
      </c:barChart>
      <c:catAx>
        <c:axId val="313399192"/>
        <c:scaling>
          <c:orientation val="minMax"/>
        </c:scaling>
        <c:delete val="1"/>
        <c:axPos val="b"/>
        <c:numFmt formatCode="General" sourceLinked="1"/>
        <c:majorTickMark val="none"/>
        <c:minorTickMark val="none"/>
        <c:tickLblPos val="nextTo"/>
        <c:crossAx val="313405072"/>
        <c:crosses val="autoZero"/>
        <c:auto val="1"/>
        <c:lblAlgn val="ctr"/>
        <c:lblOffset val="100"/>
        <c:noMultiLvlLbl val="0"/>
      </c:catAx>
      <c:valAx>
        <c:axId val="313405072"/>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339919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Implementation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#16'!$E$47</c:f>
              <c:strCache>
                <c:ptCount val="1"/>
                <c:pt idx="0">
                  <c:v>All Controls Implemented:</c:v>
                </c:pt>
              </c:strCache>
            </c:strRef>
          </c:cat>
          <c:val>
            <c:numRef>
              <c:f>'CSC #16'!$G$47</c:f>
              <c:numCache>
                <c:formatCode>0%</c:formatCode>
                <c:ptCount val="1"/>
                <c:pt idx="0">
                  <c:v>0</c:v>
                </c:pt>
              </c:numCache>
            </c:numRef>
          </c:val>
        </c:ser>
        <c:dLbls>
          <c:dLblPos val="inEnd"/>
          <c:showLegendKey val="0"/>
          <c:showVal val="1"/>
          <c:showCatName val="0"/>
          <c:showSerName val="0"/>
          <c:showPercent val="0"/>
          <c:showBubbleSize val="0"/>
        </c:dLbls>
        <c:gapWidth val="65"/>
        <c:axId val="313405464"/>
        <c:axId val="313403896"/>
      </c:barChart>
      <c:catAx>
        <c:axId val="313405464"/>
        <c:scaling>
          <c:orientation val="minMax"/>
        </c:scaling>
        <c:delete val="1"/>
        <c:axPos val="b"/>
        <c:numFmt formatCode="General" sourceLinked="1"/>
        <c:majorTickMark val="none"/>
        <c:minorTickMark val="none"/>
        <c:tickLblPos val="nextTo"/>
        <c:crossAx val="313403896"/>
        <c:crosses val="autoZero"/>
        <c:auto val="1"/>
        <c:lblAlgn val="ctr"/>
        <c:lblOffset val="100"/>
        <c:noMultiLvlLbl val="0"/>
      </c:catAx>
      <c:valAx>
        <c:axId val="313403896"/>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340546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Preventive Control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#16'!$E$51</c:f>
              <c:strCache>
                <c:ptCount val="1"/>
                <c:pt idx="0">
                  <c:v>Preventive Controls Implemented:</c:v>
                </c:pt>
              </c:strCache>
            </c:strRef>
          </c:cat>
          <c:val>
            <c:numRef>
              <c:f>'CSC #16'!$G$51</c:f>
              <c:numCache>
                <c:formatCode>0%</c:formatCode>
                <c:ptCount val="1"/>
                <c:pt idx="0">
                  <c:v>0</c:v>
                </c:pt>
              </c:numCache>
            </c:numRef>
          </c:val>
        </c:ser>
        <c:dLbls>
          <c:dLblPos val="inEnd"/>
          <c:showLegendKey val="0"/>
          <c:showVal val="1"/>
          <c:showCatName val="0"/>
          <c:showSerName val="0"/>
          <c:showPercent val="0"/>
          <c:showBubbleSize val="0"/>
        </c:dLbls>
        <c:gapWidth val="65"/>
        <c:axId val="313406248"/>
        <c:axId val="313407816"/>
      </c:barChart>
      <c:catAx>
        <c:axId val="313406248"/>
        <c:scaling>
          <c:orientation val="minMax"/>
        </c:scaling>
        <c:delete val="1"/>
        <c:axPos val="b"/>
        <c:numFmt formatCode="General" sourceLinked="1"/>
        <c:majorTickMark val="none"/>
        <c:minorTickMark val="none"/>
        <c:tickLblPos val="nextTo"/>
        <c:crossAx val="313407816"/>
        <c:crosses val="autoZero"/>
        <c:auto val="1"/>
        <c:lblAlgn val="ctr"/>
        <c:lblOffset val="100"/>
        <c:noMultiLvlLbl val="0"/>
      </c:catAx>
      <c:valAx>
        <c:axId val="313407816"/>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340624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Detective Control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#16'!$E$54</c:f>
              <c:strCache>
                <c:ptCount val="1"/>
                <c:pt idx="0">
                  <c:v>Detective Controls Implemented:</c:v>
                </c:pt>
              </c:strCache>
            </c:strRef>
          </c:cat>
          <c:val>
            <c:numRef>
              <c:f>'CSC #16'!$G$54</c:f>
              <c:numCache>
                <c:formatCode>0%</c:formatCode>
                <c:ptCount val="1"/>
                <c:pt idx="0">
                  <c:v>0</c:v>
                </c:pt>
              </c:numCache>
            </c:numRef>
          </c:val>
        </c:ser>
        <c:dLbls>
          <c:dLblPos val="inEnd"/>
          <c:showLegendKey val="0"/>
          <c:showVal val="1"/>
          <c:showCatName val="0"/>
          <c:showSerName val="0"/>
          <c:showPercent val="0"/>
          <c:showBubbleSize val="0"/>
        </c:dLbls>
        <c:gapWidth val="65"/>
        <c:axId val="313407032"/>
        <c:axId val="313400368"/>
      </c:barChart>
      <c:catAx>
        <c:axId val="313407032"/>
        <c:scaling>
          <c:orientation val="minMax"/>
        </c:scaling>
        <c:delete val="1"/>
        <c:axPos val="b"/>
        <c:numFmt formatCode="General" sourceLinked="1"/>
        <c:majorTickMark val="none"/>
        <c:minorTickMark val="none"/>
        <c:tickLblPos val="nextTo"/>
        <c:crossAx val="313400368"/>
        <c:crosses val="autoZero"/>
        <c:auto val="1"/>
        <c:lblAlgn val="ctr"/>
        <c:lblOffset val="100"/>
        <c:noMultiLvlLbl val="0"/>
      </c:catAx>
      <c:valAx>
        <c:axId val="313400368"/>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340703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Automation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#16'!$E$48</c:f>
              <c:strCache>
                <c:ptCount val="1"/>
                <c:pt idx="0">
                  <c:v>All Controls Automated:</c:v>
                </c:pt>
              </c:strCache>
            </c:strRef>
          </c:cat>
          <c:val>
            <c:numRef>
              <c:f>'CSC #16'!$G$48</c:f>
              <c:numCache>
                <c:formatCode>0%</c:formatCode>
                <c:ptCount val="1"/>
                <c:pt idx="0">
                  <c:v>0</c:v>
                </c:pt>
              </c:numCache>
            </c:numRef>
          </c:val>
        </c:ser>
        <c:dLbls>
          <c:dLblPos val="inEnd"/>
          <c:showLegendKey val="0"/>
          <c:showVal val="1"/>
          <c:showCatName val="0"/>
          <c:showSerName val="0"/>
          <c:showPercent val="0"/>
          <c:showBubbleSize val="0"/>
        </c:dLbls>
        <c:gapWidth val="65"/>
        <c:axId val="313400760"/>
        <c:axId val="313402328"/>
      </c:barChart>
      <c:catAx>
        <c:axId val="313400760"/>
        <c:scaling>
          <c:orientation val="minMax"/>
        </c:scaling>
        <c:delete val="1"/>
        <c:axPos val="b"/>
        <c:numFmt formatCode="General" sourceLinked="1"/>
        <c:majorTickMark val="none"/>
        <c:minorTickMark val="none"/>
        <c:tickLblPos val="nextTo"/>
        <c:crossAx val="313402328"/>
        <c:crosses val="autoZero"/>
        <c:auto val="1"/>
        <c:lblAlgn val="ctr"/>
        <c:lblOffset val="100"/>
        <c:noMultiLvlLbl val="0"/>
      </c:catAx>
      <c:valAx>
        <c:axId val="313402328"/>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340076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Reporting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#16'!$E$49</c:f>
              <c:strCache>
                <c:ptCount val="1"/>
                <c:pt idx="0">
                  <c:v>All Controls Reported:</c:v>
                </c:pt>
              </c:strCache>
            </c:strRef>
          </c:cat>
          <c:val>
            <c:numRef>
              <c:f>'CSC #16'!$G$49</c:f>
              <c:numCache>
                <c:formatCode>0%</c:formatCode>
                <c:ptCount val="1"/>
                <c:pt idx="0">
                  <c:v>0</c:v>
                </c:pt>
              </c:numCache>
            </c:numRef>
          </c:val>
        </c:ser>
        <c:dLbls>
          <c:dLblPos val="inEnd"/>
          <c:showLegendKey val="0"/>
          <c:showVal val="1"/>
          <c:showCatName val="0"/>
          <c:showSerName val="0"/>
          <c:showPercent val="0"/>
          <c:showBubbleSize val="0"/>
        </c:dLbls>
        <c:gapWidth val="65"/>
        <c:axId val="313399976"/>
        <c:axId val="313404288"/>
      </c:barChart>
      <c:catAx>
        <c:axId val="313399976"/>
        <c:scaling>
          <c:orientation val="minMax"/>
        </c:scaling>
        <c:delete val="1"/>
        <c:axPos val="b"/>
        <c:numFmt formatCode="General" sourceLinked="1"/>
        <c:majorTickMark val="none"/>
        <c:minorTickMark val="none"/>
        <c:tickLblPos val="nextTo"/>
        <c:crossAx val="313404288"/>
        <c:crosses val="autoZero"/>
        <c:auto val="1"/>
        <c:lblAlgn val="ctr"/>
        <c:lblOffset val="100"/>
        <c:noMultiLvlLbl val="0"/>
      </c:catAx>
      <c:valAx>
        <c:axId val="313404288"/>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339997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a:t>Policy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strRef>
              <c:f>'CSC #16'!$E$46</c:f>
              <c:strCache>
                <c:ptCount val="1"/>
                <c:pt idx="0">
                  <c:v>All Policies Approved:</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'CSC #16'!$G$46</c:f>
              <c:numCache>
                <c:formatCode>0%</c:formatCode>
                <c:ptCount val="1"/>
                <c:pt idx="0">
                  <c:v>0</c:v>
                </c:pt>
              </c:numCache>
            </c:numRef>
          </c:val>
        </c:ser>
        <c:dLbls>
          <c:dLblPos val="inEnd"/>
          <c:showLegendKey val="0"/>
          <c:showVal val="1"/>
          <c:showCatName val="0"/>
          <c:showSerName val="0"/>
          <c:showPercent val="0"/>
          <c:showBubbleSize val="0"/>
        </c:dLbls>
        <c:gapWidth val="65"/>
        <c:axId val="313404680"/>
        <c:axId val="313401152"/>
      </c:barChart>
      <c:catAx>
        <c:axId val="313404680"/>
        <c:scaling>
          <c:orientation val="minMax"/>
        </c:scaling>
        <c:delete val="1"/>
        <c:axPos val="b"/>
        <c:numFmt formatCode="General" sourceLinked="1"/>
        <c:majorTickMark val="none"/>
        <c:minorTickMark val="none"/>
        <c:tickLblPos val="nextTo"/>
        <c:crossAx val="313401152"/>
        <c:crosses val="autoZero"/>
        <c:auto val="1"/>
        <c:lblAlgn val="ctr"/>
        <c:lblOffset val="100"/>
        <c:noMultiLvlLbl val="0"/>
      </c:catAx>
      <c:valAx>
        <c:axId val="313401152"/>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340468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Total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#17'!$E$44</c:f>
              <c:strCache>
                <c:ptCount val="1"/>
                <c:pt idx="0">
                  <c:v>Total Percentage Complete:</c:v>
                </c:pt>
              </c:strCache>
            </c:strRef>
          </c:cat>
          <c:val>
            <c:numRef>
              <c:f>'CSC #17'!$G$44</c:f>
              <c:numCache>
                <c:formatCode>0%</c:formatCode>
                <c:ptCount val="1"/>
                <c:pt idx="0">
                  <c:v>0</c:v>
                </c:pt>
              </c:numCache>
            </c:numRef>
          </c:val>
        </c:ser>
        <c:dLbls>
          <c:dLblPos val="inEnd"/>
          <c:showLegendKey val="0"/>
          <c:showVal val="1"/>
          <c:showCatName val="0"/>
          <c:showSerName val="0"/>
          <c:showPercent val="0"/>
          <c:showBubbleSize val="0"/>
        </c:dLbls>
        <c:gapWidth val="65"/>
        <c:axId val="313408600"/>
        <c:axId val="313408208"/>
      </c:barChart>
      <c:catAx>
        <c:axId val="313408600"/>
        <c:scaling>
          <c:orientation val="minMax"/>
        </c:scaling>
        <c:delete val="1"/>
        <c:axPos val="b"/>
        <c:numFmt formatCode="General" sourceLinked="1"/>
        <c:majorTickMark val="none"/>
        <c:minorTickMark val="none"/>
        <c:tickLblPos val="nextTo"/>
        <c:crossAx val="313408208"/>
        <c:crosses val="autoZero"/>
        <c:auto val="1"/>
        <c:lblAlgn val="ctr"/>
        <c:lblOffset val="100"/>
        <c:noMultiLvlLbl val="0"/>
      </c:catAx>
      <c:valAx>
        <c:axId val="313408208"/>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340860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Implementation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#17'!$E$41</c:f>
              <c:strCache>
                <c:ptCount val="1"/>
                <c:pt idx="0">
                  <c:v>All Controls Implemented:</c:v>
                </c:pt>
              </c:strCache>
            </c:strRef>
          </c:cat>
          <c:val>
            <c:numRef>
              <c:f>'CSC #17'!$G$41</c:f>
              <c:numCache>
                <c:formatCode>0%</c:formatCode>
                <c:ptCount val="1"/>
                <c:pt idx="0">
                  <c:v>0</c:v>
                </c:pt>
              </c:numCache>
            </c:numRef>
          </c:val>
        </c:ser>
        <c:dLbls>
          <c:dLblPos val="inEnd"/>
          <c:showLegendKey val="0"/>
          <c:showVal val="1"/>
          <c:showCatName val="0"/>
          <c:showSerName val="0"/>
          <c:showPercent val="0"/>
          <c:showBubbleSize val="0"/>
        </c:dLbls>
        <c:gapWidth val="65"/>
        <c:axId val="313397624"/>
        <c:axId val="313398016"/>
      </c:barChart>
      <c:catAx>
        <c:axId val="313397624"/>
        <c:scaling>
          <c:orientation val="minMax"/>
        </c:scaling>
        <c:delete val="1"/>
        <c:axPos val="b"/>
        <c:numFmt formatCode="General" sourceLinked="1"/>
        <c:majorTickMark val="none"/>
        <c:minorTickMark val="none"/>
        <c:tickLblPos val="nextTo"/>
        <c:crossAx val="313398016"/>
        <c:crosses val="autoZero"/>
        <c:auto val="1"/>
        <c:lblAlgn val="ctr"/>
        <c:lblOffset val="100"/>
        <c:noMultiLvlLbl val="0"/>
      </c:catAx>
      <c:valAx>
        <c:axId val="313398016"/>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339762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Preventive Control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#17'!$E$45</c:f>
              <c:strCache>
                <c:ptCount val="1"/>
                <c:pt idx="0">
                  <c:v>Preventive Controls Implemented:</c:v>
                </c:pt>
              </c:strCache>
            </c:strRef>
          </c:cat>
          <c:val>
            <c:numRef>
              <c:f>'CSC #17'!$G$45</c:f>
              <c:numCache>
                <c:formatCode>0%</c:formatCode>
                <c:ptCount val="1"/>
                <c:pt idx="0">
                  <c:v>0</c:v>
                </c:pt>
              </c:numCache>
            </c:numRef>
          </c:val>
        </c:ser>
        <c:dLbls>
          <c:dLblPos val="inEnd"/>
          <c:showLegendKey val="0"/>
          <c:showVal val="1"/>
          <c:showCatName val="0"/>
          <c:showSerName val="0"/>
          <c:showPercent val="0"/>
          <c:showBubbleSize val="0"/>
        </c:dLbls>
        <c:gapWidth val="65"/>
        <c:axId val="313398408"/>
        <c:axId val="313398800"/>
      </c:barChart>
      <c:catAx>
        <c:axId val="313398408"/>
        <c:scaling>
          <c:orientation val="minMax"/>
        </c:scaling>
        <c:delete val="1"/>
        <c:axPos val="b"/>
        <c:numFmt formatCode="General" sourceLinked="1"/>
        <c:majorTickMark val="none"/>
        <c:minorTickMark val="none"/>
        <c:tickLblPos val="nextTo"/>
        <c:crossAx val="313398800"/>
        <c:crosses val="autoZero"/>
        <c:auto val="1"/>
        <c:lblAlgn val="ctr"/>
        <c:lblOffset val="100"/>
        <c:noMultiLvlLbl val="0"/>
      </c:catAx>
      <c:valAx>
        <c:axId val="313398800"/>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339840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Total Completion</a:t>
            </a:r>
          </a:p>
        </c:rich>
      </c:tx>
      <c:layout/>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'CSC #2'!$E$38</c:f>
              <c:strCache>
                <c:ptCount val="1"/>
                <c:pt idx="0">
                  <c:v>Total Percentage Complete:</c:v>
                </c:pt>
              </c:strCache>
            </c:strRef>
          </c:cat>
          <c:val>
            <c:numRef>
              <c:f>'CSC #2'!$G$38</c:f>
              <c:numCache>
                <c:formatCode>0%</c:formatCode>
                <c:ptCount val="1"/>
                <c:pt idx="0">
                  <c:v>0</c:v>
                </c:pt>
              </c:numCache>
            </c:numRef>
          </c:val>
        </c:ser>
        <c:dLbls>
          <c:dLblPos val="inEnd"/>
          <c:showLegendKey val="0"/>
          <c:showVal val="1"/>
          <c:showCatName val="0"/>
          <c:showSerName val="0"/>
          <c:showPercent val="0"/>
          <c:showBubbleSize val="0"/>
        </c:dLbls>
        <c:gapWidth val="65"/>
        <c:axId val="305767432"/>
        <c:axId val="305771744"/>
      </c:barChart>
      <c:catAx>
        <c:axId val="305767432"/>
        <c:scaling>
          <c:orientation val="minMax"/>
        </c:scaling>
        <c:delete val="1"/>
        <c:axPos val="b"/>
        <c:numFmt formatCode="General" sourceLinked="1"/>
        <c:majorTickMark val="none"/>
        <c:minorTickMark val="none"/>
        <c:tickLblPos val="nextTo"/>
        <c:crossAx val="305771744"/>
        <c:crosses val="autoZero"/>
        <c:auto val="1"/>
        <c:lblAlgn val="ctr"/>
        <c:lblOffset val="100"/>
        <c:noMultiLvlLbl val="0"/>
      </c:catAx>
      <c:valAx>
        <c:axId val="305771744"/>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576743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Detective Control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#17'!$E$48</c:f>
              <c:strCache>
                <c:ptCount val="1"/>
                <c:pt idx="0">
                  <c:v>Detective Controls Implemented:</c:v>
                </c:pt>
              </c:strCache>
            </c:strRef>
          </c:cat>
          <c:val>
            <c:numRef>
              <c:f>'CSC #17'!$G$48</c:f>
              <c:numCache>
                <c:formatCode>0%</c:formatCode>
                <c:ptCount val="1"/>
                <c:pt idx="0">
                  <c:v>0</c:v>
                </c:pt>
              </c:numCache>
            </c:numRef>
          </c:val>
        </c:ser>
        <c:dLbls>
          <c:dLblPos val="inEnd"/>
          <c:showLegendKey val="0"/>
          <c:showVal val="1"/>
          <c:showCatName val="0"/>
          <c:showSerName val="0"/>
          <c:showPercent val="0"/>
          <c:showBubbleSize val="0"/>
        </c:dLbls>
        <c:gapWidth val="65"/>
        <c:axId val="313403112"/>
        <c:axId val="313414088"/>
      </c:barChart>
      <c:catAx>
        <c:axId val="313403112"/>
        <c:scaling>
          <c:orientation val="minMax"/>
        </c:scaling>
        <c:delete val="1"/>
        <c:axPos val="b"/>
        <c:numFmt formatCode="General" sourceLinked="1"/>
        <c:majorTickMark val="none"/>
        <c:minorTickMark val="none"/>
        <c:tickLblPos val="nextTo"/>
        <c:crossAx val="313414088"/>
        <c:crosses val="autoZero"/>
        <c:auto val="1"/>
        <c:lblAlgn val="ctr"/>
        <c:lblOffset val="100"/>
        <c:noMultiLvlLbl val="0"/>
      </c:catAx>
      <c:valAx>
        <c:axId val="313414088"/>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340311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Automation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#17'!$E$42</c:f>
              <c:strCache>
                <c:ptCount val="1"/>
                <c:pt idx="0">
                  <c:v>All Controls Automated:</c:v>
                </c:pt>
              </c:strCache>
            </c:strRef>
          </c:cat>
          <c:val>
            <c:numRef>
              <c:f>'CSC #17'!$G$42</c:f>
              <c:numCache>
                <c:formatCode>0%</c:formatCode>
                <c:ptCount val="1"/>
                <c:pt idx="0">
                  <c:v>0</c:v>
                </c:pt>
              </c:numCache>
            </c:numRef>
          </c:val>
        </c:ser>
        <c:dLbls>
          <c:dLblPos val="inEnd"/>
          <c:showLegendKey val="0"/>
          <c:showVal val="1"/>
          <c:showCatName val="0"/>
          <c:showSerName val="0"/>
          <c:showPercent val="0"/>
          <c:showBubbleSize val="0"/>
        </c:dLbls>
        <c:gapWidth val="65"/>
        <c:axId val="313415656"/>
        <c:axId val="313414872"/>
      </c:barChart>
      <c:catAx>
        <c:axId val="313415656"/>
        <c:scaling>
          <c:orientation val="minMax"/>
        </c:scaling>
        <c:delete val="1"/>
        <c:axPos val="b"/>
        <c:numFmt formatCode="General" sourceLinked="1"/>
        <c:majorTickMark val="none"/>
        <c:minorTickMark val="none"/>
        <c:tickLblPos val="nextTo"/>
        <c:crossAx val="313414872"/>
        <c:crosses val="autoZero"/>
        <c:auto val="1"/>
        <c:lblAlgn val="ctr"/>
        <c:lblOffset val="100"/>
        <c:noMultiLvlLbl val="0"/>
      </c:catAx>
      <c:valAx>
        <c:axId val="313414872"/>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341565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Reporting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#17'!$E$43</c:f>
              <c:strCache>
                <c:ptCount val="1"/>
                <c:pt idx="0">
                  <c:v>All Controls Reported:</c:v>
                </c:pt>
              </c:strCache>
            </c:strRef>
          </c:cat>
          <c:val>
            <c:numRef>
              <c:f>'CSC #17'!$G$43</c:f>
              <c:numCache>
                <c:formatCode>0%</c:formatCode>
                <c:ptCount val="1"/>
                <c:pt idx="0">
                  <c:v>0</c:v>
                </c:pt>
              </c:numCache>
            </c:numRef>
          </c:val>
        </c:ser>
        <c:dLbls>
          <c:dLblPos val="inEnd"/>
          <c:showLegendKey val="0"/>
          <c:showVal val="1"/>
          <c:showCatName val="0"/>
          <c:showSerName val="0"/>
          <c:showPercent val="0"/>
          <c:showBubbleSize val="0"/>
        </c:dLbls>
        <c:gapWidth val="65"/>
        <c:axId val="313410560"/>
        <c:axId val="313416832"/>
      </c:barChart>
      <c:catAx>
        <c:axId val="313410560"/>
        <c:scaling>
          <c:orientation val="minMax"/>
        </c:scaling>
        <c:delete val="1"/>
        <c:axPos val="b"/>
        <c:numFmt formatCode="General" sourceLinked="1"/>
        <c:majorTickMark val="none"/>
        <c:minorTickMark val="none"/>
        <c:tickLblPos val="nextTo"/>
        <c:crossAx val="313416832"/>
        <c:crosses val="autoZero"/>
        <c:auto val="1"/>
        <c:lblAlgn val="ctr"/>
        <c:lblOffset val="100"/>
        <c:noMultiLvlLbl val="0"/>
      </c:catAx>
      <c:valAx>
        <c:axId val="313416832"/>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341056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a:t>Policy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strRef>
              <c:f>'CSC #17'!$E$40</c:f>
              <c:strCache>
                <c:ptCount val="1"/>
                <c:pt idx="0">
                  <c:v>All Policies Approved:</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'CSC #17'!$G$40</c:f>
              <c:numCache>
                <c:formatCode>0%</c:formatCode>
                <c:ptCount val="1"/>
                <c:pt idx="0">
                  <c:v>0</c:v>
                </c:pt>
              </c:numCache>
            </c:numRef>
          </c:val>
        </c:ser>
        <c:dLbls>
          <c:dLblPos val="inEnd"/>
          <c:showLegendKey val="0"/>
          <c:showVal val="1"/>
          <c:showCatName val="0"/>
          <c:showSerName val="0"/>
          <c:showPercent val="0"/>
          <c:showBubbleSize val="0"/>
        </c:dLbls>
        <c:gapWidth val="65"/>
        <c:axId val="313412128"/>
        <c:axId val="313412520"/>
      </c:barChart>
      <c:catAx>
        <c:axId val="313412128"/>
        <c:scaling>
          <c:orientation val="minMax"/>
        </c:scaling>
        <c:delete val="1"/>
        <c:axPos val="b"/>
        <c:numFmt formatCode="General" sourceLinked="1"/>
        <c:majorTickMark val="none"/>
        <c:minorTickMark val="none"/>
        <c:tickLblPos val="nextTo"/>
        <c:crossAx val="313412520"/>
        <c:crosses val="autoZero"/>
        <c:auto val="1"/>
        <c:lblAlgn val="ctr"/>
        <c:lblOffset val="100"/>
        <c:noMultiLvlLbl val="0"/>
      </c:catAx>
      <c:valAx>
        <c:axId val="313412520"/>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341212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Total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strRef>
              <c:f>'CSC #18'!$E$33</c:f>
              <c:strCache>
                <c:ptCount val="1"/>
                <c:pt idx="0">
                  <c:v>Total Percentage Complete:</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'CSC #18'!$G$33</c:f>
              <c:numCache>
                <c:formatCode>0%</c:formatCode>
                <c:ptCount val="1"/>
                <c:pt idx="0">
                  <c:v>0</c:v>
                </c:pt>
              </c:numCache>
            </c:numRef>
          </c:val>
        </c:ser>
        <c:dLbls>
          <c:dLblPos val="inEnd"/>
          <c:showLegendKey val="0"/>
          <c:showVal val="1"/>
          <c:showCatName val="0"/>
          <c:showSerName val="0"/>
          <c:showPercent val="0"/>
          <c:showBubbleSize val="0"/>
        </c:dLbls>
        <c:gapWidth val="65"/>
        <c:axId val="313410168"/>
        <c:axId val="313411736"/>
      </c:barChart>
      <c:catAx>
        <c:axId val="313410168"/>
        <c:scaling>
          <c:orientation val="minMax"/>
        </c:scaling>
        <c:delete val="1"/>
        <c:axPos val="b"/>
        <c:numFmt formatCode="General" sourceLinked="1"/>
        <c:majorTickMark val="none"/>
        <c:minorTickMark val="none"/>
        <c:tickLblPos val="nextTo"/>
        <c:crossAx val="313411736"/>
        <c:crosses val="autoZero"/>
        <c:auto val="1"/>
        <c:lblAlgn val="ctr"/>
        <c:lblOffset val="100"/>
        <c:noMultiLvlLbl val="0"/>
      </c:catAx>
      <c:valAx>
        <c:axId val="313411736"/>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341016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Implementation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#18'!$E$30</c:f>
              <c:strCache>
                <c:ptCount val="1"/>
                <c:pt idx="0">
                  <c:v>All Controls Implemented:</c:v>
                </c:pt>
              </c:strCache>
            </c:strRef>
          </c:cat>
          <c:val>
            <c:numRef>
              <c:f>'CSC #18'!$G$30</c:f>
              <c:numCache>
                <c:formatCode>0%</c:formatCode>
                <c:ptCount val="1"/>
                <c:pt idx="0">
                  <c:v>0</c:v>
                </c:pt>
              </c:numCache>
            </c:numRef>
          </c:val>
        </c:ser>
        <c:dLbls>
          <c:dLblPos val="inEnd"/>
          <c:showLegendKey val="0"/>
          <c:showVal val="1"/>
          <c:showCatName val="0"/>
          <c:showSerName val="0"/>
          <c:showPercent val="0"/>
          <c:showBubbleSize val="0"/>
        </c:dLbls>
        <c:gapWidth val="65"/>
        <c:axId val="313416048"/>
        <c:axId val="313413304"/>
      </c:barChart>
      <c:catAx>
        <c:axId val="313416048"/>
        <c:scaling>
          <c:orientation val="minMax"/>
        </c:scaling>
        <c:delete val="1"/>
        <c:axPos val="b"/>
        <c:numFmt formatCode="General" sourceLinked="1"/>
        <c:majorTickMark val="none"/>
        <c:minorTickMark val="none"/>
        <c:tickLblPos val="nextTo"/>
        <c:crossAx val="313413304"/>
        <c:crosses val="autoZero"/>
        <c:auto val="1"/>
        <c:lblAlgn val="ctr"/>
        <c:lblOffset val="100"/>
        <c:noMultiLvlLbl val="0"/>
      </c:catAx>
      <c:valAx>
        <c:axId val="313413304"/>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341604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Preventive Control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#18'!$E$34</c:f>
              <c:strCache>
                <c:ptCount val="1"/>
                <c:pt idx="0">
                  <c:v>Preventive Controls Implemented:</c:v>
                </c:pt>
              </c:strCache>
            </c:strRef>
          </c:cat>
          <c:val>
            <c:numRef>
              <c:f>'CSC #18'!$G$34</c:f>
              <c:numCache>
                <c:formatCode>0%</c:formatCode>
                <c:ptCount val="1"/>
                <c:pt idx="0">
                  <c:v>0</c:v>
                </c:pt>
              </c:numCache>
            </c:numRef>
          </c:val>
        </c:ser>
        <c:dLbls>
          <c:dLblPos val="inEnd"/>
          <c:showLegendKey val="0"/>
          <c:showVal val="1"/>
          <c:showCatName val="0"/>
          <c:showSerName val="0"/>
          <c:showPercent val="0"/>
          <c:showBubbleSize val="0"/>
        </c:dLbls>
        <c:gapWidth val="65"/>
        <c:axId val="313416440"/>
        <c:axId val="313415264"/>
      </c:barChart>
      <c:catAx>
        <c:axId val="313416440"/>
        <c:scaling>
          <c:orientation val="minMax"/>
        </c:scaling>
        <c:delete val="1"/>
        <c:axPos val="b"/>
        <c:numFmt formatCode="General" sourceLinked="1"/>
        <c:majorTickMark val="none"/>
        <c:minorTickMark val="none"/>
        <c:tickLblPos val="nextTo"/>
        <c:crossAx val="313415264"/>
        <c:crosses val="autoZero"/>
        <c:auto val="1"/>
        <c:lblAlgn val="ctr"/>
        <c:lblOffset val="100"/>
        <c:noMultiLvlLbl val="0"/>
      </c:catAx>
      <c:valAx>
        <c:axId val="313415264"/>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341644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Detective Control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#18'!$E$37</c:f>
              <c:strCache>
                <c:ptCount val="1"/>
                <c:pt idx="0">
                  <c:v>Detective Controls Implemented:</c:v>
                </c:pt>
              </c:strCache>
            </c:strRef>
          </c:cat>
          <c:val>
            <c:numRef>
              <c:f>'CSC #18'!$G$37</c:f>
              <c:numCache>
                <c:formatCode>0%</c:formatCode>
                <c:ptCount val="1"/>
                <c:pt idx="0">
                  <c:v>0</c:v>
                </c:pt>
              </c:numCache>
            </c:numRef>
          </c:val>
        </c:ser>
        <c:dLbls>
          <c:dLblPos val="inEnd"/>
          <c:showLegendKey val="0"/>
          <c:showVal val="1"/>
          <c:showCatName val="0"/>
          <c:showSerName val="0"/>
          <c:showPercent val="0"/>
          <c:showBubbleSize val="0"/>
        </c:dLbls>
        <c:gapWidth val="65"/>
        <c:axId val="317091728"/>
        <c:axId val="317096040"/>
      </c:barChart>
      <c:catAx>
        <c:axId val="317091728"/>
        <c:scaling>
          <c:orientation val="minMax"/>
        </c:scaling>
        <c:delete val="1"/>
        <c:axPos val="b"/>
        <c:numFmt formatCode="General" sourceLinked="1"/>
        <c:majorTickMark val="none"/>
        <c:minorTickMark val="none"/>
        <c:tickLblPos val="nextTo"/>
        <c:crossAx val="317096040"/>
        <c:crosses val="autoZero"/>
        <c:auto val="1"/>
        <c:lblAlgn val="ctr"/>
        <c:lblOffset val="100"/>
        <c:noMultiLvlLbl val="0"/>
      </c:catAx>
      <c:valAx>
        <c:axId val="317096040"/>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709172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Automation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#18'!$E$31</c:f>
              <c:strCache>
                <c:ptCount val="1"/>
                <c:pt idx="0">
                  <c:v>All Controls Automated:</c:v>
                </c:pt>
              </c:strCache>
            </c:strRef>
          </c:cat>
          <c:val>
            <c:numRef>
              <c:f>'CSC #18'!$G$31</c:f>
              <c:numCache>
                <c:formatCode>0%</c:formatCode>
                <c:ptCount val="1"/>
                <c:pt idx="0">
                  <c:v>0</c:v>
                </c:pt>
              </c:numCache>
            </c:numRef>
          </c:val>
        </c:ser>
        <c:dLbls>
          <c:dLblPos val="inEnd"/>
          <c:showLegendKey val="0"/>
          <c:showVal val="1"/>
          <c:showCatName val="0"/>
          <c:showSerName val="0"/>
          <c:showPercent val="0"/>
          <c:showBubbleSize val="0"/>
        </c:dLbls>
        <c:gapWidth val="65"/>
        <c:axId val="317091336"/>
        <c:axId val="317088592"/>
      </c:barChart>
      <c:catAx>
        <c:axId val="317091336"/>
        <c:scaling>
          <c:orientation val="minMax"/>
        </c:scaling>
        <c:delete val="1"/>
        <c:axPos val="b"/>
        <c:numFmt formatCode="General" sourceLinked="1"/>
        <c:majorTickMark val="none"/>
        <c:minorTickMark val="none"/>
        <c:tickLblPos val="nextTo"/>
        <c:crossAx val="317088592"/>
        <c:crosses val="autoZero"/>
        <c:auto val="1"/>
        <c:lblAlgn val="ctr"/>
        <c:lblOffset val="100"/>
        <c:noMultiLvlLbl val="0"/>
      </c:catAx>
      <c:valAx>
        <c:axId val="317088592"/>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709133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Reporting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#18'!$E$32</c:f>
              <c:strCache>
                <c:ptCount val="1"/>
                <c:pt idx="0">
                  <c:v>All Controls Reported:</c:v>
                </c:pt>
              </c:strCache>
            </c:strRef>
          </c:cat>
          <c:val>
            <c:numRef>
              <c:f>'CSC #18'!$G$32</c:f>
              <c:numCache>
                <c:formatCode>0%</c:formatCode>
                <c:ptCount val="1"/>
                <c:pt idx="0">
                  <c:v>0</c:v>
                </c:pt>
              </c:numCache>
            </c:numRef>
          </c:val>
        </c:ser>
        <c:dLbls>
          <c:dLblPos val="inEnd"/>
          <c:showLegendKey val="0"/>
          <c:showVal val="1"/>
          <c:showCatName val="0"/>
          <c:showSerName val="0"/>
          <c:showPercent val="0"/>
          <c:showBubbleSize val="0"/>
        </c:dLbls>
        <c:gapWidth val="65"/>
        <c:axId val="317088200"/>
        <c:axId val="317097216"/>
      </c:barChart>
      <c:catAx>
        <c:axId val="317088200"/>
        <c:scaling>
          <c:orientation val="minMax"/>
        </c:scaling>
        <c:delete val="1"/>
        <c:axPos val="b"/>
        <c:numFmt formatCode="General" sourceLinked="1"/>
        <c:majorTickMark val="none"/>
        <c:minorTickMark val="none"/>
        <c:tickLblPos val="nextTo"/>
        <c:crossAx val="317097216"/>
        <c:crosses val="autoZero"/>
        <c:auto val="1"/>
        <c:lblAlgn val="ctr"/>
        <c:lblOffset val="100"/>
        <c:noMultiLvlLbl val="0"/>
      </c:catAx>
      <c:valAx>
        <c:axId val="317097216"/>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708820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Implementation Completion</a:t>
            </a:r>
          </a:p>
        </c:rich>
      </c:tx>
      <c:layout/>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'CSC #2'!$E$35</c:f>
              <c:strCache>
                <c:ptCount val="1"/>
                <c:pt idx="0">
                  <c:v>All Controls Implemented:</c:v>
                </c:pt>
              </c:strCache>
            </c:strRef>
          </c:cat>
          <c:val>
            <c:numRef>
              <c:f>'CSC #2'!$G$35</c:f>
              <c:numCache>
                <c:formatCode>0%</c:formatCode>
                <c:ptCount val="1"/>
                <c:pt idx="0">
                  <c:v>0</c:v>
                </c:pt>
              </c:numCache>
            </c:numRef>
          </c:val>
        </c:ser>
        <c:dLbls>
          <c:dLblPos val="inEnd"/>
          <c:showLegendKey val="0"/>
          <c:showVal val="1"/>
          <c:showCatName val="0"/>
          <c:showSerName val="0"/>
          <c:showPercent val="0"/>
          <c:showBubbleSize val="0"/>
        </c:dLbls>
        <c:gapWidth val="65"/>
        <c:axId val="305768216"/>
        <c:axId val="305767824"/>
      </c:barChart>
      <c:catAx>
        <c:axId val="305768216"/>
        <c:scaling>
          <c:orientation val="minMax"/>
        </c:scaling>
        <c:delete val="1"/>
        <c:axPos val="b"/>
        <c:numFmt formatCode="General" sourceLinked="1"/>
        <c:majorTickMark val="none"/>
        <c:minorTickMark val="none"/>
        <c:tickLblPos val="nextTo"/>
        <c:crossAx val="305767824"/>
        <c:crosses val="autoZero"/>
        <c:auto val="1"/>
        <c:lblAlgn val="ctr"/>
        <c:lblOffset val="100"/>
        <c:noMultiLvlLbl val="0"/>
      </c:catAx>
      <c:valAx>
        <c:axId val="305767824"/>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576821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a:t>Policy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strRef>
              <c:f>'CSC #18'!$E$29</c:f>
              <c:strCache>
                <c:ptCount val="1"/>
                <c:pt idx="0">
                  <c:v>All Policies Approved:</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'CSC #18'!$G$29</c:f>
              <c:numCache>
                <c:formatCode>0%</c:formatCode>
                <c:ptCount val="1"/>
                <c:pt idx="0">
                  <c:v>0</c:v>
                </c:pt>
              </c:numCache>
            </c:numRef>
          </c:val>
        </c:ser>
        <c:dLbls>
          <c:dLblPos val="inEnd"/>
          <c:showLegendKey val="0"/>
          <c:showVal val="1"/>
          <c:showCatName val="0"/>
          <c:showSerName val="0"/>
          <c:showPercent val="0"/>
          <c:showBubbleSize val="0"/>
        </c:dLbls>
        <c:gapWidth val="65"/>
        <c:axId val="317087808"/>
        <c:axId val="317095256"/>
      </c:barChart>
      <c:catAx>
        <c:axId val="317087808"/>
        <c:scaling>
          <c:orientation val="minMax"/>
        </c:scaling>
        <c:delete val="1"/>
        <c:axPos val="b"/>
        <c:numFmt formatCode="General" sourceLinked="1"/>
        <c:majorTickMark val="none"/>
        <c:minorTickMark val="none"/>
        <c:tickLblPos val="nextTo"/>
        <c:crossAx val="317095256"/>
        <c:crosses val="autoZero"/>
        <c:auto val="1"/>
        <c:lblAlgn val="ctr"/>
        <c:lblOffset val="100"/>
        <c:noMultiLvlLbl val="0"/>
      </c:catAx>
      <c:valAx>
        <c:axId val="317095256"/>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708780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Total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#19'!$E$31</c:f>
              <c:strCache>
                <c:ptCount val="1"/>
                <c:pt idx="0">
                  <c:v>Total Percentage Complete:</c:v>
                </c:pt>
              </c:strCache>
            </c:strRef>
          </c:cat>
          <c:val>
            <c:numRef>
              <c:f>'CSC #19'!$G$31</c:f>
              <c:numCache>
                <c:formatCode>0%</c:formatCode>
                <c:ptCount val="1"/>
                <c:pt idx="0">
                  <c:v>0</c:v>
                </c:pt>
              </c:numCache>
            </c:numRef>
          </c:val>
        </c:ser>
        <c:dLbls>
          <c:dLblPos val="inEnd"/>
          <c:showLegendKey val="0"/>
          <c:showVal val="1"/>
          <c:showCatName val="0"/>
          <c:showSerName val="0"/>
          <c:showPercent val="0"/>
          <c:showBubbleSize val="0"/>
        </c:dLbls>
        <c:gapWidth val="65"/>
        <c:axId val="317092120"/>
        <c:axId val="317089376"/>
      </c:barChart>
      <c:catAx>
        <c:axId val="317092120"/>
        <c:scaling>
          <c:orientation val="minMax"/>
        </c:scaling>
        <c:delete val="1"/>
        <c:axPos val="b"/>
        <c:numFmt formatCode="General" sourceLinked="1"/>
        <c:majorTickMark val="none"/>
        <c:minorTickMark val="none"/>
        <c:tickLblPos val="nextTo"/>
        <c:crossAx val="317089376"/>
        <c:crosses val="autoZero"/>
        <c:auto val="1"/>
        <c:lblAlgn val="ctr"/>
        <c:lblOffset val="100"/>
        <c:noMultiLvlLbl val="0"/>
      </c:catAx>
      <c:valAx>
        <c:axId val="317089376"/>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709212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Implementation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#19'!$E$28</c:f>
              <c:strCache>
                <c:ptCount val="1"/>
                <c:pt idx="0">
                  <c:v>All Controls Implemented:</c:v>
                </c:pt>
              </c:strCache>
            </c:strRef>
          </c:cat>
          <c:val>
            <c:numRef>
              <c:f>'CSC #19'!$G$28</c:f>
              <c:numCache>
                <c:formatCode>0%</c:formatCode>
                <c:ptCount val="1"/>
                <c:pt idx="0">
                  <c:v>0</c:v>
                </c:pt>
              </c:numCache>
            </c:numRef>
          </c:val>
        </c:ser>
        <c:dLbls>
          <c:dLblPos val="inEnd"/>
          <c:showLegendKey val="0"/>
          <c:showVal val="1"/>
          <c:showCatName val="0"/>
          <c:showSerName val="0"/>
          <c:showPercent val="0"/>
          <c:showBubbleSize val="0"/>
        </c:dLbls>
        <c:gapWidth val="65"/>
        <c:axId val="317090552"/>
        <c:axId val="317090944"/>
      </c:barChart>
      <c:catAx>
        <c:axId val="317090552"/>
        <c:scaling>
          <c:orientation val="minMax"/>
        </c:scaling>
        <c:delete val="1"/>
        <c:axPos val="b"/>
        <c:numFmt formatCode="General" sourceLinked="1"/>
        <c:majorTickMark val="none"/>
        <c:minorTickMark val="none"/>
        <c:tickLblPos val="nextTo"/>
        <c:crossAx val="317090944"/>
        <c:crosses val="autoZero"/>
        <c:auto val="1"/>
        <c:lblAlgn val="ctr"/>
        <c:lblOffset val="100"/>
        <c:noMultiLvlLbl val="0"/>
      </c:catAx>
      <c:valAx>
        <c:axId val="317090944"/>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709055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Preventive Control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#19'!$E$32</c:f>
              <c:strCache>
                <c:ptCount val="1"/>
                <c:pt idx="0">
                  <c:v>Preventive Controls Implemented:</c:v>
                </c:pt>
              </c:strCache>
            </c:strRef>
          </c:cat>
          <c:val>
            <c:numRef>
              <c:f>'CSC #19'!$G$32</c:f>
              <c:numCache>
                <c:formatCode>0%</c:formatCode>
                <c:ptCount val="1"/>
                <c:pt idx="0">
                  <c:v>0</c:v>
                </c:pt>
              </c:numCache>
            </c:numRef>
          </c:val>
        </c:ser>
        <c:dLbls>
          <c:dLblPos val="inEnd"/>
          <c:showLegendKey val="0"/>
          <c:showVal val="1"/>
          <c:showCatName val="0"/>
          <c:showSerName val="0"/>
          <c:showPercent val="0"/>
          <c:showBubbleSize val="0"/>
        </c:dLbls>
        <c:gapWidth val="65"/>
        <c:axId val="317092512"/>
        <c:axId val="317092904"/>
      </c:barChart>
      <c:catAx>
        <c:axId val="317092512"/>
        <c:scaling>
          <c:orientation val="minMax"/>
        </c:scaling>
        <c:delete val="1"/>
        <c:axPos val="b"/>
        <c:numFmt formatCode="General" sourceLinked="1"/>
        <c:majorTickMark val="none"/>
        <c:minorTickMark val="none"/>
        <c:tickLblPos val="nextTo"/>
        <c:crossAx val="317092904"/>
        <c:crosses val="autoZero"/>
        <c:auto val="1"/>
        <c:lblAlgn val="ctr"/>
        <c:lblOffset val="100"/>
        <c:noMultiLvlLbl val="0"/>
      </c:catAx>
      <c:valAx>
        <c:axId val="317092904"/>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709251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Detective Control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#19'!$E$35</c:f>
              <c:strCache>
                <c:ptCount val="1"/>
                <c:pt idx="0">
                  <c:v>Detective Controls Implemented:</c:v>
                </c:pt>
              </c:strCache>
            </c:strRef>
          </c:cat>
          <c:val>
            <c:numRef>
              <c:f>'CSC #19'!$G$35</c:f>
              <c:numCache>
                <c:formatCode>0%</c:formatCode>
                <c:ptCount val="1"/>
                <c:pt idx="0">
                  <c:v>0</c:v>
                </c:pt>
              </c:numCache>
            </c:numRef>
          </c:val>
        </c:ser>
        <c:dLbls>
          <c:dLblPos val="inEnd"/>
          <c:showLegendKey val="0"/>
          <c:showVal val="1"/>
          <c:showCatName val="0"/>
          <c:showSerName val="0"/>
          <c:showPercent val="0"/>
          <c:showBubbleSize val="0"/>
        </c:dLbls>
        <c:gapWidth val="65"/>
        <c:axId val="317097608"/>
        <c:axId val="317094080"/>
      </c:barChart>
      <c:catAx>
        <c:axId val="317097608"/>
        <c:scaling>
          <c:orientation val="minMax"/>
        </c:scaling>
        <c:delete val="1"/>
        <c:axPos val="b"/>
        <c:numFmt formatCode="General" sourceLinked="1"/>
        <c:majorTickMark val="none"/>
        <c:minorTickMark val="none"/>
        <c:tickLblPos val="nextTo"/>
        <c:crossAx val="317094080"/>
        <c:crosses val="autoZero"/>
        <c:auto val="1"/>
        <c:lblAlgn val="ctr"/>
        <c:lblOffset val="100"/>
        <c:noMultiLvlLbl val="0"/>
      </c:catAx>
      <c:valAx>
        <c:axId val="317094080"/>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709760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Automation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#19'!$E$29</c:f>
              <c:strCache>
                <c:ptCount val="1"/>
                <c:pt idx="0">
                  <c:v>All Controls Automated:</c:v>
                </c:pt>
              </c:strCache>
            </c:strRef>
          </c:cat>
          <c:val>
            <c:numRef>
              <c:f>'CSC #19'!$G$29</c:f>
              <c:numCache>
                <c:formatCode>0%</c:formatCode>
                <c:ptCount val="1"/>
                <c:pt idx="0">
                  <c:v>0</c:v>
                </c:pt>
              </c:numCache>
            </c:numRef>
          </c:val>
        </c:ser>
        <c:dLbls>
          <c:dLblPos val="inEnd"/>
          <c:showLegendKey val="0"/>
          <c:showVal val="1"/>
          <c:showCatName val="0"/>
          <c:showSerName val="0"/>
          <c:showPercent val="0"/>
          <c:showBubbleSize val="0"/>
        </c:dLbls>
        <c:gapWidth val="65"/>
        <c:axId val="317095648"/>
        <c:axId val="317096432"/>
      </c:barChart>
      <c:catAx>
        <c:axId val="317095648"/>
        <c:scaling>
          <c:orientation val="minMax"/>
        </c:scaling>
        <c:delete val="1"/>
        <c:axPos val="b"/>
        <c:numFmt formatCode="General" sourceLinked="1"/>
        <c:majorTickMark val="none"/>
        <c:minorTickMark val="none"/>
        <c:tickLblPos val="nextTo"/>
        <c:crossAx val="317096432"/>
        <c:crosses val="autoZero"/>
        <c:auto val="1"/>
        <c:lblAlgn val="ctr"/>
        <c:lblOffset val="100"/>
        <c:noMultiLvlLbl val="0"/>
      </c:catAx>
      <c:valAx>
        <c:axId val="317096432"/>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709564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Reporting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#19'!$E$30</c:f>
              <c:strCache>
                <c:ptCount val="1"/>
                <c:pt idx="0">
                  <c:v>All Controls Reported:</c:v>
                </c:pt>
              </c:strCache>
            </c:strRef>
          </c:cat>
          <c:val>
            <c:numRef>
              <c:f>'CSC #19'!$G$30</c:f>
              <c:numCache>
                <c:formatCode>0%</c:formatCode>
                <c:ptCount val="1"/>
                <c:pt idx="0">
                  <c:v>0</c:v>
                </c:pt>
              </c:numCache>
            </c:numRef>
          </c:val>
        </c:ser>
        <c:dLbls>
          <c:dLblPos val="inEnd"/>
          <c:showLegendKey val="0"/>
          <c:showVal val="1"/>
          <c:showCatName val="0"/>
          <c:showSerName val="0"/>
          <c:showPercent val="0"/>
          <c:showBubbleSize val="0"/>
        </c:dLbls>
        <c:gapWidth val="65"/>
        <c:axId val="317098784"/>
        <c:axId val="317098000"/>
      </c:barChart>
      <c:catAx>
        <c:axId val="317098784"/>
        <c:scaling>
          <c:orientation val="minMax"/>
        </c:scaling>
        <c:delete val="1"/>
        <c:axPos val="b"/>
        <c:numFmt formatCode="General" sourceLinked="1"/>
        <c:majorTickMark val="none"/>
        <c:minorTickMark val="none"/>
        <c:tickLblPos val="nextTo"/>
        <c:crossAx val="317098000"/>
        <c:crosses val="autoZero"/>
        <c:auto val="1"/>
        <c:lblAlgn val="ctr"/>
        <c:lblOffset val="100"/>
        <c:noMultiLvlLbl val="0"/>
      </c:catAx>
      <c:valAx>
        <c:axId val="317098000"/>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709878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a:t>Policy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strRef>
              <c:f>'CSC #19'!$E$27</c:f>
              <c:strCache>
                <c:ptCount val="1"/>
                <c:pt idx="0">
                  <c:v>All Policies Approved:</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'CSC #19'!$G$27</c:f>
              <c:numCache>
                <c:formatCode>0%</c:formatCode>
                <c:ptCount val="1"/>
                <c:pt idx="0">
                  <c:v>0</c:v>
                </c:pt>
              </c:numCache>
            </c:numRef>
          </c:val>
        </c:ser>
        <c:dLbls>
          <c:dLblPos val="inEnd"/>
          <c:showLegendKey val="0"/>
          <c:showVal val="1"/>
          <c:showCatName val="0"/>
          <c:showSerName val="0"/>
          <c:showPercent val="0"/>
          <c:showBubbleSize val="0"/>
        </c:dLbls>
        <c:gapWidth val="65"/>
        <c:axId val="317105840"/>
        <c:axId val="317107408"/>
      </c:barChart>
      <c:catAx>
        <c:axId val="317105840"/>
        <c:scaling>
          <c:orientation val="minMax"/>
        </c:scaling>
        <c:delete val="1"/>
        <c:axPos val="b"/>
        <c:numFmt formatCode="General" sourceLinked="1"/>
        <c:majorTickMark val="none"/>
        <c:minorTickMark val="none"/>
        <c:tickLblPos val="nextTo"/>
        <c:crossAx val="317107408"/>
        <c:crosses val="autoZero"/>
        <c:auto val="1"/>
        <c:lblAlgn val="ctr"/>
        <c:lblOffset val="100"/>
        <c:noMultiLvlLbl val="0"/>
      </c:catAx>
      <c:valAx>
        <c:axId val="317107408"/>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710584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Total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#20'!$E$34</c:f>
              <c:strCache>
                <c:ptCount val="1"/>
                <c:pt idx="0">
                  <c:v>Total Percentage Complete:</c:v>
                </c:pt>
              </c:strCache>
            </c:strRef>
          </c:cat>
          <c:val>
            <c:numRef>
              <c:f>'CSC #20'!$G$34</c:f>
              <c:numCache>
                <c:formatCode>0%</c:formatCode>
                <c:ptCount val="1"/>
                <c:pt idx="0">
                  <c:v>0</c:v>
                </c:pt>
              </c:numCache>
            </c:numRef>
          </c:val>
        </c:ser>
        <c:dLbls>
          <c:dLblPos val="inEnd"/>
          <c:showLegendKey val="0"/>
          <c:showVal val="1"/>
          <c:showCatName val="0"/>
          <c:showSerName val="0"/>
          <c:showPercent val="0"/>
          <c:showBubbleSize val="0"/>
        </c:dLbls>
        <c:gapWidth val="65"/>
        <c:axId val="317107800"/>
        <c:axId val="317109760"/>
      </c:barChart>
      <c:catAx>
        <c:axId val="317107800"/>
        <c:scaling>
          <c:orientation val="minMax"/>
        </c:scaling>
        <c:delete val="1"/>
        <c:axPos val="b"/>
        <c:numFmt formatCode="General" sourceLinked="1"/>
        <c:majorTickMark val="none"/>
        <c:minorTickMark val="none"/>
        <c:tickLblPos val="nextTo"/>
        <c:crossAx val="317109760"/>
        <c:crosses val="autoZero"/>
        <c:auto val="1"/>
        <c:lblAlgn val="ctr"/>
        <c:lblOffset val="100"/>
        <c:noMultiLvlLbl val="0"/>
      </c:catAx>
      <c:valAx>
        <c:axId val="317109760"/>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710780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Implementation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#20'!$E$31</c:f>
              <c:strCache>
                <c:ptCount val="1"/>
                <c:pt idx="0">
                  <c:v>All Controls Implemented:</c:v>
                </c:pt>
              </c:strCache>
            </c:strRef>
          </c:cat>
          <c:val>
            <c:numRef>
              <c:f>'CSC #20'!$G$31</c:f>
              <c:numCache>
                <c:formatCode>0%</c:formatCode>
                <c:ptCount val="1"/>
                <c:pt idx="0">
                  <c:v>0</c:v>
                </c:pt>
              </c:numCache>
            </c:numRef>
          </c:val>
        </c:ser>
        <c:dLbls>
          <c:dLblPos val="inEnd"/>
          <c:showLegendKey val="0"/>
          <c:showVal val="1"/>
          <c:showCatName val="0"/>
          <c:showSerName val="0"/>
          <c:showPercent val="0"/>
          <c:showBubbleSize val="0"/>
        </c:dLbls>
        <c:gapWidth val="65"/>
        <c:axId val="317104664"/>
        <c:axId val="317105056"/>
      </c:barChart>
      <c:catAx>
        <c:axId val="317104664"/>
        <c:scaling>
          <c:orientation val="minMax"/>
        </c:scaling>
        <c:delete val="1"/>
        <c:axPos val="b"/>
        <c:numFmt formatCode="General" sourceLinked="1"/>
        <c:majorTickMark val="none"/>
        <c:minorTickMark val="none"/>
        <c:tickLblPos val="nextTo"/>
        <c:crossAx val="317105056"/>
        <c:crosses val="autoZero"/>
        <c:auto val="1"/>
        <c:lblAlgn val="ctr"/>
        <c:lblOffset val="100"/>
        <c:noMultiLvlLbl val="0"/>
      </c:catAx>
      <c:valAx>
        <c:axId val="317105056"/>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710466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Preventive Control Completion</a:t>
            </a:r>
          </a:p>
        </c:rich>
      </c:tx>
      <c:layout/>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'CSC #2'!$E$39</c:f>
              <c:strCache>
                <c:ptCount val="1"/>
                <c:pt idx="0">
                  <c:v>Preventive Controls Implemented:</c:v>
                </c:pt>
              </c:strCache>
            </c:strRef>
          </c:cat>
          <c:val>
            <c:numRef>
              <c:f>'CSC #2'!$G$39</c:f>
              <c:numCache>
                <c:formatCode>0%</c:formatCode>
                <c:ptCount val="1"/>
                <c:pt idx="0">
                  <c:v>0</c:v>
                </c:pt>
              </c:numCache>
            </c:numRef>
          </c:val>
        </c:ser>
        <c:dLbls>
          <c:dLblPos val="inEnd"/>
          <c:showLegendKey val="0"/>
          <c:showVal val="1"/>
          <c:showCatName val="0"/>
          <c:showSerName val="0"/>
          <c:showPercent val="0"/>
          <c:showBubbleSize val="0"/>
        </c:dLbls>
        <c:gapWidth val="65"/>
        <c:axId val="305770960"/>
        <c:axId val="305766256"/>
      </c:barChart>
      <c:catAx>
        <c:axId val="305770960"/>
        <c:scaling>
          <c:orientation val="minMax"/>
        </c:scaling>
        <c:delete val="1"/>
        <c:axPos val="b"/>
        <c:numFmt formatCode="General" sourceLinked="1"/>
        <c:majorTickMark val="none"/>
        <c:minorTickMark val="none"/>
        <c:tickLblPos val="nextTo"/>
        <c:crossAx val="305766256"/>
        <c:crosses val="autoZero"/>
        <c:auto val="1"/>
        <c:lblAlgn val="ctr"/>
        <c:lblOffset val="100"/>
        <c:noMultiLvlLbl val="0"/>
      </c:catAx>
      <c:valAx>
        <c:axId val="305766256"/>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577096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Preventive Control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#20'!$E$35</c:f>
              <c:strCache>
                <c:ptCount val="1"/>
                <c:pt idx="0">
                  <c:v>Preventive Controls Implemented:</c:v>
                </c:pt>
              </c:strCache>
            </c:strRef>
          </c:cat>
          <c:val>
            <c:numRef>
              <c:f>'CSC #20'!$G$35</c:f>
              <c:numCache>
                <c:formatCode>0%</c:formatCode>
                <c:ptCount val="1"/>
                <c:pt idx="0">
                  <c:v>0</c:v>
                </c:pt>
              </c:numCache>
            </c:numRef>
          </c:val>
        </c:ser>
        <c:dLbls>
          <c:dLblPos val="inEnd"/>
          <c:showLegendKey val="0"/>
          <c:showVal val="1"/>
          <c:showCatName val="0"/>
          <c:showSerName val="0"/>
          <c:showPercent val="0"/>
          <c:showBubbleSize val="0"/>
        </c:dLbls>
        <c:gapWidth val="65"/>
        <c:axId val="317104272"/>
        <c:axId val="317103096"/>
      </c:barChart>
      <c:catAx>
        <c:axId val="317104272"/>
        <c:scaling>
          <c:orientation val="minMax"/>
        </c:scaling>
        <c:delete val="1"/>
        <c:axPos val="b"/>
        <c:numFmt formatCode="General" sourceLinked="1"/>
        <c:majorTickMark val="none"/>
        <c:minorTickMark val="none"/>
        <c:tickLblPos val="nextTo"/>
        <c:crossAx val="317103096"/>
        <c:crosses val="autoZero"/>
        <c:auto val="1"/>
        <c:lblAlgn val="ctr"/>
        <c:lblOffset val="100"/>
        <c:noMultiLvlLbl val="0"/>
      </c:catAx>
      <c:valAx>
        <c:axId val="317103096"/>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710427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Detective Control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#20'!$E$38</c:f>
              <c:strCache>
                <c:ptCount val="1"/>
                <c:pt idx="0">
                  <c:v>Detective Controls Implemented:</c:v>
                </c:pt>
              </c:strCache>
            </c:strRef>
          </c:cat>
          <c:val>
            <c:numRef>
              <c:f>'CSC #20'!$G$38</c:f>
              <c:numCache>
                <c:formatCode>0%</c:formatCode>
                <c:ptCount val="1"/>
                <c:pt idx="0">
                  <c:v>0</c:v>
                </c:pt>
              </c:numCache>
            </c:numRef>
          </c:val>
        </c:ser>
        <c:dLbls>
          <c:dLblPos val="inEnd"/>
          <c:showLegendKey val="0"/>
          <c:showVal val="1"/>
          <c:showCatName val="0"/>
          <c:showSerName val="0"/>
          <c:showPercent val="0"/>
          <c:showBubbleSize val="0"/>
        </c:dLbls>
        <c:gapWidth val="65"/>
        <c:axId val="317107016"/>
        <c:axId val="317101136"/>
      </c:barChart>
      <c:catAx>
        <c:axId val="317107016"/>
        <c:scaling>
          <c:orientation val="minMax"/>
        </c:scaling>
        <c:delete val="1"/>
        <c:axPos val="b"/>
        <c:numFmt formatCode="General" sourceLinked="1"/>
        <c:majorTickMark val="none"/>
        <c:minorTickMark val="none"/>
        <c:tickLblPos val="nextTo"/>
        <c:crossAx val="317101136"/>
        <c:crosses val="autoZero"/>
        <c:auto val="1"/>
        <c:lblAlgn val="ctr"/>
        <c:lblOffset val="100"/>
        <c:noMultiLvlLbl val="0"/>
      </c:catAx>
      <c:valAx>
        <c:axId val="317101136"/>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710701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Automation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#20'!$E$32</c:f>
              <c:strCache>
                <c:ptCount val="1"/>
                <c:pt idx="0">
                  <c:v>All Controls Automated:</c:v>
                </c:pt>
              </c:strCache>
            </c:strRef>
          </c:cat>
          <c:val>
            <c:numRef>
              <c:f>'CSC #20'!$G$32</c:f>
              <c:numCache>
                <c:formatCode>0%</c:formatCode>
                <c:ptCount val="1"/>
                <c:pt idx="0">
                  <c:v>0</c:v>
                </c:pt>
              </c:numCache>
            </c:numRef>
          </c:val>
        </c:ser>
        <c:dLbls>
          <c:dLblPos val="inEnd"/>
          <c:showLegendKey val="0"/>
          <c:showVal val="1"/>
          <c:showCatName val="0"/>
          <c:showSerName val="0"/>
          <c:showPercent val="0"/>
          <c:showBubbleSize val="0"/>
        </c:dLbls>
        <c:gapWidth val="65"/>
        <c:axId val="317103488"/>
        <c:axId val="317109368"/>
      </c:barChart>
      <c:catAx>
        <c:axId val="317103488"/>
        <c:scaling>
          <c:orientation val="minMax"/>
        </c:scaling>
        <c:delete val="1"/>
        <c:axPos val="b"/>
        <c:numFmt formatCode="General" sourceLinked="1"/>
        <c:majorTickMark val="none"/>
        <c:minorTickMark val="none"/>
        <c:tickLblPos val="nextTo"/>
        <c:crossAx val="317109368"/>
        <c:crosses val="autoZero"/>
        <c:auto val="1"/>
        <c:lblAlgn val="ctr"/>
        <c:lblOffset val="100"/>
        <c:noMultiLvlLbl val="0"/>
      </c:catAx>
      <c:valAx>
        <c:axId val="317109368"/>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710348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Reporting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#20'!$E$33</c:f>
              <c:strCache>
                <c:ptCount val="1"/>
                <c:pt idx="0">
                  <c:v>All Controls Reported:</c:v>
                </c:pt>
              </c:strCache>
            </c:strRef>
          </c:cat>
          <c:val>
            <c:numRef>
              <c:f>'CSC #20'!$G$33</c:f>
              <c:numCache>
                <c:formatCode>0%</c:formatCode>
                <c:ptCount val="1"/>
                <c:pt idx="0">
                  <c:v>0</c:v>
                </c:pt>
              </c:numCache>
            </c:numRef>
          </c:val>
        </c:ser>
        <c:dLbls>
          <c:dLblPos val="inEnd"/>
          <c:showLegendKey val="0"/>
          <c:showVal val="1"/>
          <c:showCatName val="0"/>
          <c:showSerName val="0"/>
          <c:showPercent val="0"/>
          <c:showBubbleSize val="0"/>
        </c:dLbls>
        <c:gapWidth val="65"/>
        <c:axId val="317110544"/>
        <c:axId val="317103880"/>
      </c:barChart>
      <c:catAx>
        <c:axId val="317110544"/>
        <c:scaling>
          <c:orientation val="minMax"/>
        </c:scaling>
        <c:delete val="1"/>
        <c:axPos val="b"/>
        <c:numFmt formatCode="General" sourceLinked="1"/>
        <c:majorTickMark val="none"/>
        <c:minorTickMark val="none"/>
        <c:tickLblPos val="nextTo"/>
        <c:crossAx val="317103880"/>
        <c:crosses val="autoZero"/>
        <c:auto val="1"/>
        <c:lblAlgn val="ctr"/>
        <c:lblOffset val="100"/>
        <c:noMultiLvlLbl val="0"/>
      </c:catAx>
      <c:valAx>
        <c:axId val="317103880"/>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711054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a:t>Policy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strRef>
              <c:f>'CSC #20'!$E$30</c:f>
              <c:strCache>
                <c:ptCount val="1"/>
                <c:pt idx="0">
                  <c:v>All Policies Approved:</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'CSC #20'!$G$30</c:f>
              <c:numCache>
                <c:formatCode>0%</c:formatCode>
                <c:ptCount val="1"/>
                <c:pt idx="0">
                  <c:v>0</c:v>
                </c:pt>
              </c:numCache>
            </c:numRef>
          </c:val>
        </c:ser>
        <c:dLbls>
          <c:dLblPos val="inEnd"/>
          <c:showLegendKey val="0"/>
          <c:showVal val="1"/>
          <c:showCatName val="0"/>
          <c:showSerName val="0"/>
          <c:showPercent val="0"/>
          <c:showBubbleSize val="0"/>
        </c:dLbls>
        <c:gapWidth val="65"/>
        <c:axId val="317106624"/>
        <c:axId val="317102312"/>
      </c:barChart>
      <c:catAx>
        <c:axId val="317106624"/>
        <c:scaling>
          <c:orientation val="minMax"/>
        </c:scaling>
        <c:delete val="1"/>
        <c:axPos val="b"/>
        <c:numFmt formatCode="General" sourceLinked="1"/>
        <c:majorTickMark val="none"/>
        <c:minorTickMark val="none"/>
        <c:tickLblPos val="nextTo"/>
        <c:crossAx val="317102312"/>
        <c:crosses val="autoZero"/>
        <c:auto val="1"/>
        <c:lblAlgn val="ctr"/>
        <c:lblOffset val="100"/>
        <c:noMultiLvlLbl val="0"/>
      </c:catAx>
      <c:valAx>
        <c:axId val="317102312"/>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710662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Detective Control Completion</a:t>
            </a:r>
          </a:p>
        </c:rich>
      </c:tx>
      <c:layout/>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'CSC #2'!$E$42</c:f>
              <c:strCache>
                <c:ptCount val="1"/>
                <c:pt idx="0">
                  <c:v>Detective Controls Implemented:</c:v>
                </c:pt>
              </c:strCache>
            </c:strRef>
          </c:cat>
          <c:val>
            <c:numRef>
              <c:f>'CSC #2'!$G$42</c:f>
              <c:numCache>
                <c:formatCode>0%</c:formatCode>
                <c:ptCount val="1"/>
                <c:pt idx="0">
                  <c:v>0</c:v>
                </c:pt>
              </c:numCache>
            </c:numRef>
          </c:val>
        </c:ser>
        <c:dLbls>
          <c:dLblPos val="inEnd"/>
          <c:showLegendKey val="0"/>
          <c:showVal val="1"/>
          <c:showCatName val="0"/>
          <c:showSerName val="0"/>
          <c:showPercent val="0"/>
          <c:showBubbleSize val="0"/>
        </c:dLbls>
        <c:gapWidth val="65"/>
        <c:axId val="305769392"/>
        <c:axId val="305768608"/>
      </c:barChart>
      <c:catAx>
        <c:axId val="305769392"/>
        <c:scaling>
          <c:orientation val="minMax"/>
        </c:scaling>
        <c:delete val="1"/>
        <c:axPos val="b"/>
        <c:numFmt formatCode="General" sourceLinked="1"/>
        <c:majorTickMark val="none"/>
        <c:minorTickMark val="none"/>
        <c:tickLblPos val="nextTo"/>
        <c:crossAx val="305768608"/>
        <c:crosses val="autoZero"/>
        <c:auto val="1"/>
        <c:lblAlgn val="ctr"/>
        <c:lblOffset val="100"/>
        <c:noMultiLvlLbl val="0"/>
      </c:catAx>
      <c:valAx>
        <c:axId val="305768608"/>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576939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Automation Completion</a:t>
            </a:r>
          </a:p>
        </c:rich>
      </c:tx>
      <c:layout/>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'CSC #2'!$E$36</c:f>
              <c:strCache>
                <c:ptCount val="1"/>
                <c:pt idx="0">
                  <c:v>All Controls Automated:</c:v>
                </c:pt>
              </c:strCache>
            </c:strRef>
          </c:cat>
          <c:val>
            <c:numRef>
              <c:f>'CSC #2'!$G$36</c:f>
              <c:numCache>
                <c:formatCode>0%</c:formatCode>
                <c:ptCount val="1"/>
                <c:pt idx="0">
                  <c:v>0</c:v>
                </c:pt>
              </c:numCache>
            </c:numRef>
          </c:val>
        </c:ser>
        <c:dLbls>
          <c:dLblPos val="inEnd"/>
          <c:showLegendKey val="0"/>
          <c:showVal val="1"/>
          <c:showCatName val="0"/>
          <c:showSerName val="0"/>
          <c:showPercent val="0"/>
          <c:showBubbleSize val="0"/>
        </c:dLbls>
        <c:gapWidth val="65"/>
        <c:axId val="305764688"/>
        <c:axId val="305765080"/>
      </c:barChart>
      <c:catAx>
        <c:axId val="305764688"/>
        <c:scaling>
          <c:orientation val="minMax"/>
        </c:scaling>
        <c:delete val="1"/>
        <c:axPos val="b"/>
        <c:numFmt formatCode="General" sourceLinked="1"/>
        <c:majorTickMark val="none"/>
        <c:minorTickMark val="none"/>
        <c:tickLblPos val="nextTo"/>
        <c:crossAx val="305765080"/>
        <c:crosses val="autoZero"/>
        <c:auto val="1"/>
        <c:lblAlgn val="ctr"/>
        <c:lblOffset val="100"/>
        <c:noMultiLvlLbl val="0"/>
      </c:catAx>
      <c:valAx>
        <c:axId val="305765080"/>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576468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Reporting Completion</a:t>
            </a:r>
          </a:p>
        </c:rich>
      </c:tx>
      <c:layout/>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'CSC #2'!$E$37</c:f>
              <c:strCache>
                <c:ptCount val="1"/>
                <c:pt idx="0">
                  <c:v>All Controls Reported:</c:v>
                </c:pt>
              </c:strCache>
            </c:strRef>
          </c:cat>
          <c:val>
            <c:numRef>
              <c:f>'CSC #2'!$G$37</c:f>
              <c:numCache>
                <c:formatCode>0%</c:formatCode>
                <c:ptCount val="1"/>
                <c:pt idx="0">
                  <c:v>0</c:v>
                </c:pt>
              </c:numCache>
            </c:numRef>
          </c:val>
        </c:ser>
        <c:dLbls>
          <c:dLblPos val="inEnd"/>
          <c:showLegendKey val="0"/>
          <c:showVal val="1"/>
          <c:showCatName val="0"/>
          <c:showSerName val="0"/>
          <c:showPercent val="0"/>
          <c:showBubbleSize val="0"/>
        </c:dLbls>
        <c:gapWidth val="65"/>
        <c:axId val="305765864"/>
        <c:axId val="307163752"/>
      </c:barChart>
      <c:catAx>
        <c:axId val="305765864"/>
        <c:scaling>
          <c:orientation val="minMax"/>
        </c:scaling>
        <c:delete val="1"/>
        <c:axPos val="b"/>
        <c:numFmt formatCode="General" sourceLinked="1"/>
        <c:majorTickMark val="none"/>
        <c:minorTickMark val="none"/>
        <c:tickLblPos val="nextTo"/>
        <c:crossAx val="307163752"/>
        <c:crosses val="autoZero"/>
        <c:auto val="1"/>
        <c:lblAlgn val="ctr"/>
        <c:lblOffset val="100"/>
        <c:noMultiLvlLbl val="0"/>
      </c:catAx>
      <c:valAx>
        <c:axId val="307163752"/>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576586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a:t>Policy Completion</a:t>
            </a:r>
          </a:p>
        </c:rich>
      </c:tx>
      <c:layout/>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strRef>
              <c:f>'CSC #2'!$E$34</c:f>
              <c:strCache>
                <c:ptCount val="1"/>
                <c:pt idx="0">
                  <c:v>All Policies Approved:</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'CSC #2'!$G$34</c:f>
              <c:numCache>
                <c:formatCode>0%</c:formatCode>
                <c:ptCount val="1"/>
                <c:pt idx="0">
                  <c:v>0</c:v>
                </c:pt>
              </c:numCache>
            </c:numRef>
          </c:val>
        </c:ser>
        <c:dLbls>
          <c:dLblPos val="inEnd"/>
          <c:showLegendKey val="0"/>
          <c:showVal val="1"/>
          <c:showCatName val="0"/>
          <c:showSerName val="0"/>
          <c:showPercent val="0"/>
          <c:showBubbleSize val="0"/>
        </c:dLbls>
        <c:gapWidth val="65"/>
        <c:axId val="307165712"/>
        <c:axId val="307168456"/>
      </c:barChart>
      <c:catAx>
        <c:axId val="307165712"/>
        <c:scaling>
          <c:orientation val="minMax"/>
        </c:scaling>
        <c:delete val="1"/>
        <c:axPos val="b"/>
        <c:numFmt formatCode="General" sourceLinked="1"/>
        <c:majorTickMark val="none"/>
        <c:minorTickMark val="none"/>
        <c:tickLblPos val="nextTo"/>
        <c:crossAx val="307168456"/>
        <c:crosses val="autoZero"/>
        <c:auto val="1"/>
        <c:lblAlgn val="ctr"/>
        <c:lblOffset val="100"/>
        <c:noMultiLvlLbl val="0"/>
      </c:catAx>
      <c:valAx>
        <c:axId val="307168456"/>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716571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Total Completion</a:t>
            </a:r>
          </a:p>
        </c:rich>
      </c:tx>
      <c:layout/>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'CSC #3'!$E$36</c:f>
              <c:strCache>
                <c:ptCount val="1"/>
                <c:pt idx="0">
                  <c:v>Total Percentage Complete:</c:v>
                </c:pt>
              </c:strCache>
            </c:strRef>
          </c:cat>
          <c:val>
            <c:numRef>
              <c:f>'CSC #3'!$G$36</c:f>
              <c:numCache>
                <c:formatCode>0%</c:formatCode>
                <c:ptCount val="1"/>
                <c:pt idx="0">
                  <c:v>0</c:v>
                </c:pt>
              </c:numCache>
            </c:numRef>
          </c:val>
        </c:ser>
        <c:dLbls>
          <c:dLblPos val="inEnd"/>
          <c:showLegendKey val="0"/>
          <c:showVal val="1"/>
          <c:showCatName val="0"/>
          <c:showSerName val="0"/>
          <c:showPercent val="0"/>
          <c:showBubbleSize val="0"/>
        </c:dLbls>
        <c:gapWidth val="65"/>
        <c:axId val="307165320"/>
        <c:axId val="307166888"/>
      </c:barChart>
      <c:catAx>
        <c:axId val="307165320"/>
        <c:scaling>
          <c:orientation val="minMax"/>
        </c:scaling>
        <c:delete val="1"/>
        <c:axPos val="b"/>
        <c:numFmt formatCode="General" sourceLinked="1"/>
        <c:majorTickMark val="none"/>
        <c:minorTickMark val="none"/>
        <c:tickLblPos val="nextTo"/>
        <c:crossAx val="307166888"/>
        <c:crosses val="autoZero"/>
        <c:auto val="1"/>
        <c:lblAlgn val="ctr"/>
        <c:lblOffset val="100"/>
        <c:noMultiLvlLbl val="0"/>
      </c:catAx>
      <c:valAx>
        <c:axId val="307166888"/>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716532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a:t>Maturity Level Aggregat</a:t>
            </a:r>
            <a:r>
              <a:rPr lang="en-US" baseline="0"/>
              <a:t>e Scores</a:t>
            </a:r>
            <a:endParaRPr lang="en-US"/>
          </a:p>
        </c:rich>
      </c:tx>
      <c:layout/>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strRef>
              <c:f>Dashboard!$C$3</c:f>
              <c:strCache>
                <c:ptCount val="1"/>
                <c:pt idx="0">
                  <c:v>Score:</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Dashboard!$B$4:$B$8</c:f>
              <c:strCache>
                <c:ptCount val="5"/>
                <c:pt idx="0">
                  <c:v>Policies Complete</c:v>
                </c:pt>
                <c:pt idx="1">
                  <c:v>Controls 1-5 Implemented</c:v>
                </c:pt>
                <c:pt idx="2">
                  <c:v>All Controls Implemented</c:v>
                </c:pt>
                <c:pt idx="3">
                  <c:v>All Controls Automated</c:v>
                </c:pt>
                <c:pt idx="4">
                  <c:v>All Controls Reported</c:v>
                </c:pt>
              </c:strCache>
            </c:strRef>
          </c:cat>
          <c:val>
            <c:numRef>
              <c:f>Dashboard!$C$4:$C$8</c:f>
              <c:numCache>
                <c:formatCode>0.00</c:formatCode>
                <c:ptCount val="5"/>
                <c:pt idx="0">
                  <c:v>0</c:v>
                </c:pt>
                <c:pt idx="1">
                  <c:v>0</c:v>
                </c:pt>
                <c:pt idx="2">
                  <c:v>0</c:v>
                </c:pt>
                <c:pt idx="3">
                  <c:v>0</c:v>
                </c:pt>
                <c:pt idx="4">
                  <c:v>0</c:v>
                </c:pt>
              </c:numCache>
            </c:numRef>
          </c:val>
        </c:ser>
        <c:dLbls>
          <c:dLblPos val="inEnd"/>
          <c:showLegendKey val="0"/>
          <c:showVal val="1"/>
          <c:showCatName val="0"/>
          <c:showSerName val="0"/>
          <c:showPercent val="0"/>
          <c:showBubbleSize val="0"/>
        </c:dLbls>
        <c:gapWidth val="65"/>
        <c:axId val="295071856"/>
        <c:axId val="295070680"/>
      </c:barChart>
      <c:catAx>
        <c:axId val="295071856"/>
        <c:scaling>
          <c:orientation val="minMax"/>
        </c:scaling>
        <c:delete val="0"/>
        <c:axPos val="b"/>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295070680"/>
        <c:crosses val="autoZero"/>
        <c:auto val="1"/>
        <c:lblAlgn val="ctr"/>
        <c:lblOffset val="100"/>
        <c:noMultiLvlLbl val="0"/>
      </c:catAx>
      <c:valAx>
        <c:axId val="295070680"/>
        <c:scaling>
          <c:orientation val="minMax"/>
          <c:max val="1"/>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9507185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Implementation Completion</a:t>
            </a:r>
          </a:p>
        </c:rich>
      </c:tx>
      <c:layout/>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'CSC #3'!$E$33</c:f>
              <c:strCache>
                <c:ptCount val="1"/>
                <c:pt idx="0">
                  <c:v>All Controls Implemented:</c:v>
                </c:pt>
              </c:strCache>
            </c:strRef>
          </c:cat>
          <c:val>
            <c:numRef>
              <c:f>'CSC #3'!$G$33</c:f>
              <c:numCache>
                <c:formatCode>0%</c:formatCode>
                <c:ptCount val="1"/>
                <c:pt idx="0">
                  <c:v>0</c:v>
                </c:pt>
              </c:numCache>
            </c:numRef>
          </c:val>
        </c:ser>
        <c:dLbls>
          <c:dLblPos val="inEnd"/>
          <c:showLegendKey val="0"/>
          <c:showVal val="1"/>
          <c:showCatName val="0"/>
          <c:showSerName val="0"/>
          <c:showPercent val="0"/>
          <c:showBubbleSize val="0"/>
        </c:dLbls>
        <c:gapWidth val="65"/>
        <c:axId val="307164536"/>
        <c:axId val="307168848"/>
      </c:barChart>
      <c:catAx>
        <c:axId val="307164536"/>
        <c:scaling>
          <c:orientation val="minMax"/>
        </c:scaling>
        <c:delete val="1"/>
        <c:axPos val="b"/>
        <c:numFmt formatCode="General" sourceLinked="1"/>
        <c:majorTickMark val="none"/>
        <c:minorTickMark val="none"/>
        <c:tickLblPos val="nextTo"/>
        <c:crossAx val="307168848"/>
        <c:crosses val="autoZero"/>
        <c:auto val="1"/>
        <c:lblAlgn val="ctr"/>
        <c:lblOffset val="100"/>
        <c:noMultiLvlLbl val="0"/>
      </c:catAx>
      <c:valAx>
        <c:axId val="307168848"/>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716453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Preventive Control Completion</a:t>
            </a:r>
          </a:p>
        </c:rich>
      </c:tx>
      <c:layout/>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'CSC #3'!$E$37</c:f>
              <c:strCache>
                <c:ptCount val="1"/>
                <c:pt idx="0">
                  <c:v>Preventive Controls Implemented:</c:v>
                </c:pt>
              </c:strCache>
            </c:strRef>
          </c:cat>
          <c:val>
            <c:numRef>
              <c:f>'CSC #3'!$G$37</c:f>
              <c:numCache>
                <c:formatCode>0%</c:formatCode>
                <c:ptCount val="1"/>
                <c:pt idx="0">
                  <c:v>0</c:v>
                </c:pt>
              </c:numCache>
            </c:numRef>
          </c:val>
        </c:ser>
        <c:dLbls>
          <c:dLblPos val="inEnd"/>
          <c:showLegendKey val="0"/>
          <c:showVal val="1"/>
          <c:showCatName val="0"/>
          <c:showSerName val="0"/>
          <c:showPercent val="0"/>
          <c:showBubbleSize val="0"/>
        </c:dLbls>
        <c:gapWidth val="65"/>
        <c:axId val="307170024"/>
        <c:axId val="307166104"/>
      </c:barChart>
      <c:catAx>
        <c:axId val="307170024"/>
        <c:scaling>
          <c:orientation val="minMax"/>
        </c:scaling>
        <c:delete val="1"/>
        <c:axPos val="b"/>
        <c:numFmt formatCode="General" sourceLinked="1"/>
        <c:majorTickMark val="none"/>
        <c:minorTickMark val="none"/>
        <c:tickLblPos val="nextTo"/>
        <c:crossAx val="307166104"/>
        <c:crosses val="autoZero"/>
        <c:auto val="1"/>
        <c:lblAlgn val="ctr"/>
        <c:lblOffset val="100"/>
        <c:noMultiLvlLbl val="0"/>
      </c:catAx>
      <c:valAx>
        <c:axId val="307166104"/>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717002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Detective Control Completion</a:t>
            </a:r>
          </a:p>
        </c:rich>
      </c:tx>
      <c:layout/>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'CSC #3'!$E$40</c:f>
              <c:strCache>
                <c:ptCount val="1"/>
                <c:pt idx="0">
                  <c:v>Detective Controls Implemented:</c:v>
                </c:pt>
              </c:strCache>
            </c:strRef>
          </c:cat>
          <c:val>
            <c:numRef>
              <c:f>'CSC #3'!$G$40</c:f>
              <c:numCache>
                <c:formatCode>0%</c:formatCode>
                <c:ptCount val="1"/>
                <c:pt idx="0">
                  <c:v>0</c:v>
                </c:pt>
              </c:numCache>
            </c:numRef>
          </c:val>
        </c:ser>
        <c:dLbls>
          <c:dLblPos val="inEnd"/>
          <c:showLegendKey val="0"/>
          <c:showVal val="1"/>
          <c:showCatName val="0"/>
          <c:showSerName val="0"/>
          <c:showPercent val="0"/>
          <c:showBubbleSize val="0"/>
        </c:dLbls>
        <c:gapWidth val="65"/>
        <c:axId val="307164928"/>
        <c:axId val="307167672"/>
      </c:barChart>
      <c:catAx>
        <c:axId val="307164928"/>
        <c:scaling>
          <c:orientation val="minMax"/>
        </c:scaling>
        <c:delete val="1"/>
        <c:axPos val="b"/>
        <c:numFmt formatCode="General" sourceLinked="1"/>
        <c:majorTickMark val="none"/>
        <c:minorTickMark val="none"/>
        <c:tickLblPos val="nextTo"/>
        <c:crossAx val="307167672"/>
        <c:crosses val="autoZero"/>
        <c:auto val="1"/>
        <c:lblAlgn val="ctr"/>
        <c:lblOffset val="100"/>
        <c:noMultiLvlLbl val="0"/>
      </c:catAx>
      <c:valAx>
        <c:axId val="307167672"/>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716492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Automation Completion</a:t>
            </a:r>
          </a:p>
        </c:rich>
      </c:tx>
      <c:layout/>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'CSC #3'!$E$34</c:f>
              <c:strCache>
                <c:ptCount val="1"/>
                <c:pt idx="0">
                  <c:v>All Controls Automated:</c:v>
                </c:pt>
              </c:strCache>
            </c:strRef>
          </c:cat>
          <c:val>
            <c:numRef>
              <c:f>'CSC #3'!$G$34</c:f>
              <c:numCache>
                <c:formatCode>0%</c:formatCode>
                <c:ptCount val="1"/>
                <c:pt idx="0">
                  <c:v>0</c:v>
                </c:pt>
              </c:numCache>
            </c:numRef>
          </c:val>
        </c:ser>
        <c:dLbls>
          <c:dLblPos val="inEnd"/>
          <c:showLegendKey val="0"/>
          <c:showVal val="1"/>
          <c:showCatName val="0"/>
          <c:showSerName val="0"/>
          <c:showPercent val="0"/>
          <c:showBubbleSize val="0"/>
        </c:dLbls>
        <c:gapWidth val="65"/>
        <c:axId val="307168064"/>
        <c:axId val="307170416"/>
      </c:barChart>
      <c:catAx>
        <c:axId val="307168064"/>
        <c:scaling>
          <c:orientation val="minMax"/>
        </c:scaling>
        <c:delete val="1"/>
        <c:axPos val="b"/>
        <c:numFmt formatCode="General" sourceLinked="1"/>
        <c:majorTickMark val="none"/>
        <c:minorTickMark val="none"/>
        <c:tickLblPos val="nextTo"/>
        <c:crossAx val="307170416"/>
        <c:crosses val="autoZero"/>
        <c:auto val="1"/>
        <c:lblAlgn val="ctr"/>
        <c:lblOffset val="100"/>
        <c:noMultiLvlLbl val="0"/>
      </c:catAx>
      <c:valAx>
        <c:axId val="307170416"/>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716806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Reporting Completion</a:t>
            </a:r>
          </a:p>
        </c:rich>
      </c:tx>
      <c:layout/>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'CSC #3'!$E$35</c:f>
              <c:strCache>
                <c:ptCount val="1"/>
                <c:pt idx="0">
                  <c:v>All Controls Reported:</c:v>
                </c:pt>
              </c:strCache>
            </c:strRef>
          </c:cat>
          <c:val>
            <c:numRef>
              <c:f>'CSC #3'!$G$35</c:f>
              <c:numCache>
                <c:formatCode>0%</c:formatCode>
                <c:ptCount val="1"/>
                <c:pt idx="0">
                  <c:v>0</c:v>
                </c:pt>
              </c:numCache>
            </c:numRef>
          </c:val>
        </c:ser>
        <c:dLbls>
          <c:dLblPos val="inEnd"/>
          <c:showLegendKey val="0"/>
          <c:showVal val="1"/>
          <c:showCatName val="0"/>
          <c:showSerName val="0"/>
          <c:showPercent val="0"/>
          <c:showBubbleSize val="0"/>
        </c:dLbls>
        <c:gapWidth val="65"/>
        <c:axId val="307354560"/>
        <c:axId val="307348288"/>
      </c:barChart>
      <c:catAx>
        <c:axId val="307354560"/>
        <c:scaling>
          <c:orientation val="minMax"/>
        </c:scaling>
        <c:delete val="1"/>
        <c:axPos val="b"/>
        <c:numFmt formatCode="General" sourceLinked="1"/>
        <c:majorTickMark val="none"/>
        <c:minorTickMark val="none"/>
        <c:tickLblPos val="nextTo"/>
        <c:crossAx val="307348288"/>
        <c:crosses val="autoZero"/>
        <c:auto val="1"/>
        <c:lblAlgn val="ctr"/>
        <c:lblOffset val="100"/>
        <c:noMultiLvlLbl val="0"/>
      </c:catAx>
      <c:valAx>
        <c:axId val="307348288"/>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735456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a:t>Policy Completion</a:t>
            </a:r>
          </a:p>
        </c:rich>
      </c:tx>
      <c:layout/>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strRef>
              <c:f>'CSC #3'!$E$32</c:f>
              <c:strCache>
                <c:ptCount val="1"/>
                <c:pt idx="0">
                  <c:v>All Policies Approved:</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'CSC #3'!$G$32</c:f>
              <c:numCache>
                <c:formatCode>0%</c:formatCode>
                <c:ptCount val="1"/>
                <c:pt idx="0">
                  <c:v>0</c:v>
                </c:pt>
              </c:numCache>
            </c:numRef>
          </c:val>
        </c:ser>
        <c:dLbls>
          <c:dLblPos val="inEnd"/>
          <c:showLegendKey val="0"/>
          <c:showVal val="1"/>
          <c:showCatName val="0"/>
          <c:showSerName val="0"/>
          <c:showPercent val="0"/>
          <c:showBubbleSize val="0"/>
        </c:dLbls>
        <c:gapWidth val="65"/>
        <c:axId val="307354952"/>
        <c:axId val="307350640"/>
      </c:barChart>
      <c:catAx>
        <c:axId val="307354952"/>
        <c:scaling>
          <c:orientation val="minMax"/>
        </c:scaling>
        <c:delete val="1"/>
        <c:axPos val="b"/>
        <c:numFmt formatCode="General" sourceLinked="1"/>
        <c:majorTickMark val="none"/>
        <c:minorTickMark val="none"/>
        <c:tickLblPos val="nextTo"/>
        <c:crossAx val="307350640"/>
        <c:crosses val="autoZero"/>
        <c:auto val="1"/>
        <c:lblAlgn val="ctr"/>
        <c:lblOffset val="100"/>
        <c:noMultiLvlLbl val="0"/>
      </c:catAx>
      <c:valAx>
        <c:axId val="307350640"/>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735495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Total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#4'!$E$36</c:f>
              <c:strCache>
                <c:ptCount val="1"/>
                <c:pt idx="0">
                  <c:v>Total Percentage Complete:</c:v>
                </c:pt>
              </c:strCache>
            </c:strRef>
          </c:cat>
          <c:val>
            <c:numRef>
              <c:f>'CSC #4'!$G$36</c:f>
              <c:numCache>
                <c:formatCode>0%</c:formatCode>
                <c:ptCount val="1"/>
                <c:pt idx="0">
                  <c:v>0</c:v>
                </c:pt>
              </c:numCache>
            </c:numRef>
          </c:val>
        </c:ser>
        <c:dLbls>
          <c:dLblPos val="inEnd"/>
          <c:showLegendKey val="0"/>
          <c:showVal val="1"/>
          <c:showCatName val="0"/>
          <c:showSerName val="0"/>
          <c:showPercent val="0"/>
          <c:showBubbleSize val="0"/>
        </c:dLbls>
        <c:gapWidth val="65"/>
        <c:axId val="307351032"/>
        <c:axId val="307349072"/>
      </c:barChart>
      <c:catAx>
        <c:axId val="307351032"/>
        <c:scaling>
          <c:orientation val="minMax"/>
        </c:scaling>
        <c:delete val="1"/>
        <c:axPos val="b"/>
        <c:numFmt formatCode="General" sourceLinked="1"/>
        <c:majorTickMark val="none"/>
        <c:minorTickMark val="none"/>
        <c:tickLblPos val="nextTo"/>
        <c:crossAx val="307349072"/>
        <c:crosses val="autoZero"/>
        <c:auto val="1"/>
        <c:lblAlgn val="ctr"/>
        <c:lblOffset val="100"/>
        <c:noMultiLvlLbl val="0"/>
      </c:catAx>
      <c:valAx>
        <c:axId val="307349072"/>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735103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Implementation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#4'!$E$33</c:f>
              <c:strCache>
                <c:ptCount val="1"/>
                <c:pt idx="0">
                  <c:v>All Controls Implemented:</c:v>
                </c:pt>
              </c:strCache>
            </c:strRef>
          </c:cat>
          <c:val>
            <c:numRef>
              <c:f>'CSC #4'!$G$33</c:f>
              <c:numCache>
                <c:formatCode>0%</c:formatCode>
                <c:ptCount val="1"/>
                <c:pt idx="0">
                  <c:v>0</c:v>
                </c:pt>
              </c:numCache>
            </c:numRef>
          </c:val>
        </c:ser>
        <c:dLbls>
          <c:dLblPos val="inEnd"/>
          <c:showLegendKey val="0"/>
          <c:showVal val="1"/>
          <c:showCatName val="0"/>
          <c:showSerName val="0"/>
          <c:showPercent val="0"/>
          <c:showBubbleSize val="0"/>
        </c:dLbls>
        <c:gapWidth val="65"/>
        <c:axId val="307349856"/>
        <c:axId val="307350248"/>
      </c:barChart>
      <c:catAx>
        <c:axId val="307349856"/>
        <c:scaling>
          <c:orientation val="minMax"/>
        </c:scaling>
        <c:delete val="1"/>
        <c:axPos val="b"/>
        <c:numFmt formatCode="General" sourceLinked="1"/>
        <c:majorTickMark val="none"/>
        <c:minorTickMark val="none"/>
        <c:tickLblPos val="nextTo"/>
        <c:crossAx val="307350248"/>
        <c:crosses val="autoZero"/>
        <c:auto val="1"/>
        <c:lblAlgn val="ctr"/>
        <c:lblOffset val="100"/>
        <c:noMultiLvlLbl val="0"/>
      </c:catAx>
      <c:valAx>
        <c:axId val="307350248"/>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734985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Preventive Control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#4'!$E$37</c:f>
              <c:strCache>
                <c:ptCount val="1"/>
                <c:pt idx="0">
                  <c:v>Preventive Controls Implemented:</c:v>
                </c:pt>
              </c:strCache>
            </c:strRef>
          </c:cat>
          <c:val>
            <c:numRef>
              <c:f>'CSC #4'!$G$37</c:f>
              <c:numCache>
                <c:formatCode>0%</c:formatCode>
                <c:ptCount val="1"/>
                <c:pt idx="0">
                  <c:v>0</c:v>
                </c:pt>
              </c:numCache>
            </c:numRef>
          </c:val>
        </c:ser>
        <c:dLbls>
          <c:dLblPos val="inEnd"/>
          <c:showLegendKey val="0"/>
          <c:showVal val="1"/>
          <c:showCatName val="0"/>
          <c:showSerName val="0"/>
          <c:showPercent val="0"/>
          <c:showBubbleSize val="0"/>
        </c:dLbls>
        <c:gapWidth val="65"/>
        <c:axId val="307347504"/>
        <c:axId val="307352208"/>
      </c:barChart>
      <c:catAx>
        <c:axId val="307347504"/>
        <c:scaling>
          <c:orientation val="minMax"/>
        </c:scaling>
        <c:delete val="1"/>
        <c:axPos val="b"/>
        <c:numFmt formatCode="General" sourceLinked="1"/>
        <c:majorTickMark val="none"/>
        <c:minorTickMark val="none"/>
        <c:tickLblPos val="nextTo"/>
        <c:crossAx val="307352208"/>
        <c:crosses val="autoZero"/>
        <c:auto val="1"/>
        <c:lblAlgn val="ctr"/>
        <c:lblOffset val="100"/>
        <c:noMultiLvlLbl val="0"/>
      </c:catAx>
      <c:valAx>
        <c:axId val="307352208"/>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734750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Detective Control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#4'!$E$40</c:f>
              <c:strCache>
                <c:ptCount val="1"/>
                <c:pt idx="0">
                  <c:v>Detective Controls Implemented:</c:v>
                </c:pt>
              </c:strCache>
            </c:strRef>
          </c:cat>
          <c:val>
            <c:numRef>
              <c:f>'CSC #4'!$G$40</c:f>
              <c:numCache>
                <c:formatCode>0%</c:formatCode>
                <c:ptCount val="1"/>
                <c:pt idx="0">
                  <c:v>0</c:v>
                </c:pt>
              </c:numCache>
            </c:numRef>
          </c:val>
        </c:ser>
        <c:dLbls>
          <c:dLblPos val="inEnd"/>
          <c:showLegendKey val="0"/>
          <c:showVal val="1"/>
          <c:showCatName val="0"/>
          <c:showSerName val="0"/>
          <c:showPercent val="0"/>
          <c:showBubbleSize val="0"/>
        </c:dLbls>
        <c:gapWidth val="65"/>
        <c:axId val="307352600"/>
        <c:axId val="307353384"/>
      </c:barChart>
      <c:catAx>
        <c:axId val="307352600"/>
        <c:scaling>
          <c:orientation val="minMax"/>
        </c:scaling>
        <c:delete val="1"/>
        <c:axPos val="b"/>
        <c:numFmt formatCode="General" sourceLinked="1"/>
        <c:majorTickMark val="none"/>
        <c:minorTickMark val="none"/>
        <c:tickLblPos val="nextTo"/>
        <c:crossAx val="307353384"/>
        <c:crosses val="autoZero"/>
        <c:auto val="1"/>
        <c:lblAlgn val="ctr"/>
        <c:lblOffset val="100"/>
        <c:noMultiLvlLbl val="0"/>
      </c:catAx>
      <c:valAx>
        <c:axId val="307353384"/>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735260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a:t>Policy Completion (by CSC)</a:t>
            </a:r>
          </a:p>
        </c:rich>
      </c:tx>
      <c:layout/>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1"/>
          <c:order val="0"/>
          <c:tx>
            <c:strRef>
              <c:f>'CSC #1'!$E$30</c:f>
              <c:strCache>
                <c:ptCount val="1"/>
                <c:pt idx="0">
                  <c:v>All Policies Approved:</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'CSC #1'!$G$30</c:f>
              <c:numCache>
                <c:formatCode>0%</c:formatCode>
                <c:ptCount val="1"/>
                <c:pt idx="0">
                  <c:v>0</c:v>
                </c:pt>
              </c:numCache>
            </c:numRef>
          </c:val>
        </c:ser>
        <c:ser>
          <c:idx val="2"/>
          <c:order val="1"/>
          <c:tx>
            <c:strRef>
              <c:f>'CSC #2'!$E$34</c:f>
              <c:strCache>
                <c:ptCount val="1"/>
                <c:pt idx="0">
                  <c:v>All Policies Approved:</c:v>
                </c:pt>
              </c:strCache>
            </c:strRef>
          </c:tx>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'CSC #2'!$G$34</c:f>
              <c:numCache>
                <c:formatCode>0%</c:formatCode>
                <c:ptCount val="1"/>
                <c:pt idx="0">
                  <c:v>0</c:v>
                </c:pt>
              </c:numCache>
            </c:numRef>
          </c:val>
        </c:ser>
        <c:ser>
          <c:idx val="3"/>
          <c:order val="2"/>
          <c:tx>
            <c:strRef>
              <c:f>'CSC #3'!$E$32</c:f>
              <c:strCache>
                <c:ptCount val="1"/>
                <c:pt idx="0">
                  <c:v>All Policies Approved:</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'CSC #3'!$G$32</c:f>
              <c:numCache>
                <c:formatCode>0%</c:formatCode>
                <c:ptCount val="1"/>
                <c:pt idx="0">
                  <c:v>0</c:v>
                </c:pt>
              </c:numCache>
            </c:numRef>
          </c:val>
        </c:ser>
        <c:ser>
          <c:idx val="4"/>
          <c:order val="3"/>
          <c:tx>
            <c:strRef>
              <c:f>'CSC #4'!$E$32</c:f>
              <c:strCache>
                <c:ptCount val="1"/>
                <c:pt idx="0">
                  <c:v>All Policies Approved:</c:v>
                </c:pt>
              </c:strCache>
            </c:strRef>
          </c:tx>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'CSC #4'!$G$32</c:f>
              <c:numCache>
                <c:formatCode>0%</c:formatCode>
                <c:ptCount val="1"/>
                <c:pt idx="0">
                  <c:v>0</c:v>
                </c:pt>
              </c:numCache>
            </c:numRef>
          </c:val>
        </c:ser>
        <c:ser>
          <c:idx val="5"/>
          <c:order val="4"/>
          <c:tx>
            <c:strRef>
              <c:f>'CSC #5'!$E$33</c:f>
              <c:strCache>
                <c:ptCount val="1"/>
                <c:pt idx="0">
                  <c:v>All Policies Approved:</c:v>
                </c:pt>
              </c:strCache>
            </c:strRef>
          </c:tx>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'CSC #5'!$G$33</c:f>
              <c:numCache>
                <c:formatCode>0%</c:formatCode>
                <c:ptCount val="1"/>
                <c:pt idx="0">
                  <c:v>0</c:v>
                </c:pt>
              </c:numCache>
            </c:numRef>
          </c:val>
        </c:ser>
        <c:ser>
          <c:idx val="6"/>
          <c:order val="5"/>
          <c:tx>
            <c:strRef>
              <c:f>'CSC #6'!$E$33</c:f>
              <c:strCache>
                <c:ptCount val="1"/>
                <c:pt idx="0">
                  <c:v>All Policies Approved:</c:v>
                </c:pt>
              </c:strCache>
            </c:strRef>
          </c:tx>
          <c:spPr>
            <a:solidFill>
              <a:schemeClr val="accent1">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'CSC #6'!$G$33</c:f>
              <c:numCache>
                <c:formatCode>0%</c:formatCode>
                <c:ptCount val="1"/>
                <c:pt idx="0">
                  <c:v>0</c:v>
                </c:pt>
              </c:numCache>
            </c:numRef>
          </c:val>
        </c:ser>
        <c:ser>
          <c:idx val="7"/>
          <c:order val="6"/>
          <c:tx>
            <c:strRef>
              <c:f>'CSC #7'!$E$34</c:f>
              <c:strCache>
                <c:ptCount val="1"/>
                <c:pt idx="0">
                  <c:v>All Policies Approved:</c:v>
                </c:pt>
              </c:strCache>
            </c:strRef>
          </c:tx>
          <c:spPr>
            <a:solidFill>
              <a:schemeClr val="accent2">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'CSC #7'!$G$34</c:f>
              <c:numCache>
                <c:formatCode>0%</c:formatCode>
                <c:ptCount val="1"/>
                <c:pt idx="0">
                  <c:v>0</c:v>
                </c:pt>
              </c:numCache>
            </c:numRef>
          </c:val>
        </c:ser>
        <c:ser>
          <c:idx val="8"/>
          <c:order val="7"/>
          <c:tx>
            <c:strRef>
              <c:f>'CSC #8'!$E$26</c:f>
              <c:strCache>
                <c:ptCount val="1"/>
                <c:pt idx="0">
                  <c:v>All Policies Approved:</c:v>
                </c:pt>
              </c:strCache>
            </c:strRef>
          </c:tx>
          <c:spPr>
            <a:solidFill>
              <a:schemeClr val="accent3">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'CSC #8'!$G$26</c:f>
              <c:numCache>
                <c:formatCode>0%</c:formatCode>
                <c:ptCount val="1"/>
                <c:pt idx="0">
                  <c:v>0</c:v>
                </c:pt>
              </c:numCache>
            </c:numRef>
          </c:val>
        </c:ser>
        <c:ser>
          <c:idx val="9"/>
          <c:order val="8"/>
          <c:tx>
            <c:strRef>
              <c:f>'CSC #9'!$E$27</c:f>
              <c:strCache>
                <c:ptCount val="1"/>
                <c:pt idx="0">
                  <c:v>All Policies Approved:</c:v>
                </c:pt>
              </c:strCache>
            </c:strRef>
          </c:tx>
          <c:spPr>
            <a:solidFill>
              <a:schemeClr val="accent4">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'CSC #9'!$G$27</c:f>
              <c:numCache>
                <c:formatCode>0%</c:formatCode>
                <c:ptCount val="1"/>
                <c:pt idx="0">
                  <c:v>0</c:v>
                </c:pt>
              </c:numCache>
            </c:numRef>
          </c:val>
        </c:ser>
        <c:ser>
          <c:idx val="10"/>
          <c:order val="9"/>
          <c:tx>
            <c:strRef>
              <c:f>'CSC #10'!$E$30</c:f>
              <c:strCache>
                <c:ptCount val="1"/>
                <c:pt idx="0">
                  <c:v>All Policies Approved:</c:v>
                </c:pt>
              </c:strCache>
            </c:strRef>
          </c:tx>
          <c:spPr>
            <a:solidFill>
              <a:schemeClr val="accent5">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'CSC #10'!$G$30</c:f>
              <c:numCache>
                <c:formatCode>0%</c:formatCode>
                <c:ptCount val="1"/>
                <c:pt idx="0">
                  <c:v>0</c:v>
                </c:pt>
              </c:numCache>
            </c:numRef>
          </c:val>
        </c:ser>
        <c:ser>
          <c:idx val="11"/>
          <c:order val="10"/>
          <c:tx>
            <c:strRef>
              <c:f>'CSC #11'!$E$31</c:f>
              <c:strCache>
                <c:ptCount val="1"/>
                <c:pt idx="0">
                  <c:v>All Policies Approved:</c:v>
                </c:pt>
              </c:strCache>
            </c:strRef>
          </c:tx>
          <c:spPr>
            <a:solidFill>
              <a:schemeClr val="accent6">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'CSC #11'!$G$31</c:f>
              <c:numCache>
                <c:formatCode>0%</c:formatCode>
                <c:ptCount val="1"/>
                <c:pt idx="0">
                  <c:v>0</c:v>
                </c:pt>
              </c:numCache>
            </c:numRef>
          </c:val>
        </c:ser>
        <c:ser>
          <c:idx val="12"/>
          <c:order val="11"/>
          <c:tx>
            <c:strRef>
              <c:f>'CSC #12'!$E$38</c:f>
              <c:strCache>
                <c:ptCount val="1"/>
                <c:pt idx="0">
                  <c:v>All Policies Approved:</c:v>
                </c:pt>
              </c:strCache>
            </c:strRef>
          </c:tx>
          <c:spPr>
            <a:solidFill>
              <a:schemeClr val="accent1">
                <a:lumMod val="80000"/>
                <a:lumOff val="2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'CSC #12'!$G$38</c:f>
              <c:numCache>
                <c:formatCode>0%</c:formatCode>
                <c:ptCount val="1"/>
                <c:pt idx="0">
                  <c:v>0</c:v>
                </c:pt>
              </c:numCache>
            </c:numRef>
          </c:val>
        </c:ser>
        <c:ser>
          <c:idx val="13"/>
          <c:order val="12"/>
          <c:tx>
            <c:strRef>
              <c:f>'CSC #13'!$E$42</c:f>
              <c:strCache>
                <c:ptCount val="1"/>
                <c:pt idx="0">
                  <c:v>All Policies Approved:</c:v>
                </c:pt>
              </c:strCache>
            </c:strRef>
          </c:tx>
          <c:spPr>
            <a:solidFill>
              <a:schemeClr val="accent2">
                <a:lumMod val="80000"/>
                <a:lumOff val="2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'CSC #13'!$G$42</c:f>
              <c:numCache>
                <c:formatCode>0%</c:formatCode>
                <c:ptCount val="1"/>
                <c:pt idx="0">
                  <c:v>0</c:v>
                </c:pt>
              </c:numCache>
            </c:numRef>
          </c:val>
        </c:ser>
        <c:ser>
          <c:idx val="14"/>
          <c:order val="13"/>
          <c:tx>
            <c:strRef>
              <c:f>'CSC #14'!$E$33</c:f>
              <c:strCache>
                <c:ptCount val="1"/>
                <c:pt idx="0">
                  <c:v>All Policies Approved:</c:v>
                </c:pt>
              </c:strCache>
            </c:strRef>
          </c:tx>
          <c:spPr>
            <a:solidFill>
              <a:schemeClr val="accent3">
                <a:lumMod val="80000"/>
                <a:lumOff val="2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'CSC #14'!$G$33</c:f>
              <c:numCache>
                <c:formatCode>0%</c:formatCode>
                <c:ptCount val="1"/>
                <c:pt idx="0">
                  <c:v>0</c:v>
                </c:pt>
              </c:numCache>
            </c:numRef>
          </c:val>
        </c:ser>
        <c:ser>
          <c:idx val="15"/>
          <c:order val="14"/>
          <c:tx>
            <c:strRef>
              <c:f>'CSC #15'!$E$27</c:f>
              <c:strCache>
                <c:ptCount val="1"/>
                <c:pt idx="0">
                  <c:v>All Policies Approved:</c:v>
                </c:pt>
              </c:strCache>
            </c:strRef>
          </c:tx>
          <c:spPr>
            <a:solidFill>
              <a:schemeClr val="accent4">
                <a:lumMod val="80000"/>
                <a:lumOff val="2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'CSC #15'!$G$27</c:f>
              <c:numCache>
                <c:formatCode>0%</c:formatCode>
                <c:ptCount val="1"/>
                <c:pt idx="0">
                  <c:v>0</c:v>
                </c:pt>
              </c:numCache>
            </c:numRef>
          </c:val>
        </c:ser>
        <c:ser>
          <c:idx val="16"/>
          <c:order val="15"/>
          <c:tx>
            <c:strRef>
              <c:f>'CSC #16'!$E$46</c:f>
              <c:strCache>
                <c:ptCount val="1"/>
                <c:pt idx="0">
                  <c:v>All Policies Approved:</c:v>
                </c:pt>
              </c:strCache>
            </c:strRef>
          </c:tx>
          <c:spPr>
            <a:solidFill>
              <a:schemeClr val="accent5">
                <a:lumMod val="80000"/>
                <a:lumOff val="2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'CSC #16'!$G$46</c:f>
              <c:numCache>
                <c:formatCode>0%</c:formatCode>
                <c:ptCount val="1"/>
                <c:pt idx="0">
                  <c:v>0</c:v>
                </c:pt>
              </c:numCache>
            </c:numRef>
          </c:val>
        </c:ser>
        <c:ser>
          <c:idx val="17"/>
          <c:order val="16"/>
          <c:tx>
            <c:strRef>
              <c:f>'CSC #17'!$E$40</c:f>
              <c:strCache>
                <c:ptCount val="1"/>
                <c:pt idx="0">
                  <c:v>All Policies Approved:</c:v>
                </c:pt>
              </c:strCache>
            </c:strRef>
          </c:tx>
          <c:spPr>
            <a:solidFill>
              <a:schemeClr val="accent6">
                <a:lumMod val="80000"/>
                <a:lumOff val="2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'CSC #17'!$G$40</c:f>
              <c:numCache>
                <c:formatCode>0%</c:formatCode>
                <c:ptCount val="1"/>
                <c:pt idx="0">
                  <c:v>0</c:v>
                </c:pt>
              </c:numCache>
            </c:numRef>
          </c:val>
        </c:ser>
        <c:ser>
          <c:idx val="18"/>
          <c:order val="17"/>
          <c:tx>
            <c:strRef>
              <c:f>'CSC #18'!$E$29</c:f>
              <c:strCache>
                <c:ptCount val="1"/>
                <c:pt idx="0">
                  <c:v>All Policies Approved:</c:v>
                </c:pt>
              </c:strCache>
            </c:strRef>
          </c:tx>
          <c:spPr>
            <a:solidFill>
              <a:schemeClr val="accent1">
                <a:lumMod val="8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'CSC #18'!$G$29</c:f>
              <c:numCache>
                <c:formatCode>0%</c:formatCode>
                <c:ptCount val="1"/>
                <c:pt idx="0">
                  <c:v>0</c:v>
                </c:pt>
              </c:numCache>
            </c:numRef>
          </c:val>
        </c:ser>
        <c:ser>
          <c:idx val="19"/>
          <c:order val="18"/>
          <c:tx>
            <c:strRef>
              <c:f>'CSC #19'!$E$27</c:f>
              <c:strCache>
                <c:ptCount val="1"/>
                <c:pt idx="0">
                  <c:v>All Policies Approved:</c:v>
                </c:pt>
              </c:strCache>
            </c:strRef>
          </c:tx>
          <c:spPr>
            <a:solidFill>
              <a:schemeClr val="accent2">
                <a:lumMod val="8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'CSC #19'!$G$27</c:f>
              <c:numCache>
                <c:formatCode>0%</c:formatCode>
                <c:ptCount val="1"/>
                <c:pt idx="0">
                  <c:v>0</c:v>
                </c:pt>
              </c:numCache>
            </c:numRef>
          </c:val>
        </c:ser>
        <c:ser>
          <c:idx val="0"/>
          <c:order val="19"/>
          <c:tx>
            <c:strRef>
              <c:f>'CSC #20'!$E$30</c:f>
              <c:strCache>
                <c:ptCount val="1"/>
                <c:pt idx="0">
                  <c:v>All Policies Approved:</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'CSC #20'!$G$30</c:f>
              <c:numCache>
                <c:formatCode>0%</c:formatCode>
                <c:ptCount val="1"/>
                <c:pt idx="0">
                  <c:v>0</c:v>
                </c:pt>
              </c:numCache>
            </c:numRef>
          </c:val>
        </c:ser>
        <c:dLbls>
          <c:dLblPos val="inEnd"/>
          <c:showLegendKey val="0"/>
          <c:showVal val="1"/>
          <c:showCatName val="0"/>
          <c:showSerName val="0"/>
          <c:showPercent val="0"/>
          <c:showBubbleSize val="0"/>
        </c:dLbls>
        <c:gapWidth val="65"/>
        <c:axId val="295072640"/>
        <c:axId val="295072248"/>
      </c:barChart>
      <c:catAx>
        <c:axId val="295072640"/>
        <c:scaling>
          <c:orientation val="minMax"/>
        </c:scaling>
        <c:delete val="1"/>
        <c:axPos val="b"/>
        <c:numFmt formatCode="General" sourceLinked="1"/>
        <c:majorTickMark val="out"/>
        <c:minorTickMark val="none"/>
        <c:tickLblPos val="nextTo"/>
        <c:crossAx val="295072248"/>
        <c:crosses val="autoZero"/>
        <c:auto val="1"/>
        <c:lblAlgn val="ctr"/>
        <c:lblOffset val="100"/>
        <c:noMultiLvlLbl val="0"/>
      </c:catAx>
      <c:valAx>
        <c:axId val="295072248"/>
        <c:scaling>
          <c:orientation val="minMax"/>
          <c:max val="1"/>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9507264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Automation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#4'!$E$34</c:f>
              <c:strCache>
                <c:ptCount val="1"/>
                <c:pt idx="0">
                  <c:v>All Controls Automated:</c:v>
                </c:pt>
              </c:strCache>
            </c:strRef>
          </c:cat>
          <c:val>
            <c:numRef>
              <c:f>'CSC #4'!$G$34</c:f>
              <c:numCache>
                <c:formatCode>0%</c:formatCode>
                <c:ptCount val="1"/>
                <c:pt idx="0">
                  <c:v>0</c:v>
                </c:pt>
              </c:numCache>
            </c:numRef>
          </c:val>
        </c:ser>
        <c:dLbls>
          <c:dLblPos val="inEnd"/>
          <c:showLegendKey val="0"/>
          <c:showVal val="1"/>
          <c:showCatName val="0"/>
          <c:showSerName val="0"/>
          <c:showPercent val="0"/>
          <c:showBubbleSize val="0"/>
        </c:dLbls>
        <c:gapWidth val="65"/>
        <c:axId val="307347896"/>
        <c:axId val="307354168"/>
      </c:barChart>
      <c:catAx>
        <c:axId val="307347896"/>
        <c:scaling>
          <c:orientation val="minMax"/>
        </c:scaling>
        <c:delete val="1"/>
        <c:axPos val="b"/>
        <c:numFmt formatCode="General" sourceLinked="1"/>
        <c:majorTickMark val="none"/>
        <c:minorTickMark val="none"/>
        <c:tickLblPos val="nextTo"/>
        <c:crossAx val="307354168"/>
        <c:crosses val="autoZero"/>
        <c:auto val="1"/>
        <c:lblAlgn val="ctr"/>
        <c:lblOffset val="100"/>
        <c:noMultiLvlLbl val="0"/>
      </c:catAx>
      <c:valAx>
        <c:axId val="307354168"/>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734789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Reporting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#4'!$E$35</c:f>
              <c:strCache>
                <c:ptCount val="1"/>
                <c:pt idx="0">
                  <c:v>All Controls Reported:</c:v>
                </c:pt>
              </c:strCache>
            </c:strRef>
          </c:cat>
          <c:val>
            <c:numRef>
              <c:f>'CSC #4'!$G$35</c:f>
              <c:numCache>
                <c:formatCode>0%</c:formatCode>
                <c:ptCount val="1"/>
                <c:pt idx="0">
                  <c:v>0</c:v>
                </c:pt>
              </c:numCache>
            </c:numRef>
          </c:val>
        </c:ser>
        <c:dLbls>
          <c:dLblPos val="inEnd"/>
          <c:showLegendKey val="0"/>
          <c:showVal val="1"/>
          <c:showCatName val="0"/>
          <c:showSerName val="0"/>
          <c:showPercent val="0"/>
          <c:showBubbleSize val="0"/>
        </c:dLbls>
        <c:gapWidth val="65"/>
        <c:axId val="307813112"/>
        <c:axId val="307804488"/>
      </c:barChart>
      <c:catAx>
        <c:axId val="307813112"/>
        <c:scaling>
          <c:orientation val="minMax"/>
        </c:scaling>
        <c:delete val="1"/>
        <c:axPos val="b"/>
        <c:numFmt formatCode="General" sourceLinked="1"/>
        <c:majorTickMark val="none"/>
        <c:minorTickMark val="none"/>
        <c:tickLblPos val="nextTo"/>
        <c:crossAx val="307804488"/>
        <c:crosses val="autoZero"/>
        <c:auto val="1"/>
        <c:lblAlgn val="ctr"/>
        <c:lblOffset val="100"/>
        <c:noMultiLvlLbl val="0"/>
      </c:catAx>
      <c:valAx>
        <c:axId val="307804488"/>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781311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a:t>Policy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strRef>
              <c:f>'CSC #4'!$E$32</c:f>
              <c:strCache>
                <c:ptCount val="1"/>
                <c:pt idx="0">
                  <c:v>All Policies Approved:</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'CSC #4'!$G$32</c:f>
              <c:numCache>
                <c:formatCode>0%</c:formatCode>
                <c:ptCount val="1"/>
                <c:pt idx="0">
                  <c:v>0</c:v>
                </c:pt>
              </c:numCache>
            </c:numRef>
          </c:val>
        </c:ser>
        <c:dLbls>
          <c:dLblPos val="inEnd"/>
          <c:showLegendKey val="0"/>
          <c:showVal val="1"/>
          <c:showCatName val="0"/>
          <c:showSerName val="0"/>
          <c:showPercent val="0"/>
          <c:showBubbleSize val="0"/>
        </c:dLbls>
        <c:gapWidth val="65"/>
        <c:axId val="307808800"/>
        <c:axId val="307809584"/>
      </c:barChart>
      <c:catAx>
        <c:axId val="307808800"/>
        <c:scaling>
          <c:orientation val="minMax"/>
        </c:scaling>
        <c:delete val="1"/>
        <c:axPos val="b"/>
        <c:numFmt formatCode="General" sourceLinked="1"/>
        <c:majorTickMark val="none"/>
        <c:minorTickMark val="none"/>
        <c:tickLblPos val="nextTo"/>
        <c:crossAx val="307809584"/>
        <c:crosses val="autoZero"/>
        <c:auto val="1"/>
        <c:lblAlgn val="ctr"/>
        <c:lblOffset val="100"/>
        <c:noMultiLvlLbl val="0"/>
      </c:catAx>
      <c:valAx>
        <c:axId val="307809584"/>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780880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Total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#5'!$E$37</c:f>
              <c:strCache>
                <c:ptCount val="1"/>
                <c:pt idx="0">
                  <c:v>Total Percentage Complete:</c:v>
                </c:pt>
              </c:strCache>
            </c:strRef>
          </c:cat>
          <c:val>
            <c:numRef>
              <c:f>'CSC #5'!$G$37</c:f>
              <c:numCache>
                <c:formatCode>0%</c:formatCode>
                <c:ptCount val="1"/>
                <c:pt idx="0">
                  <c:v>0</c:v>
                </c:pt>
              </c:numCache>
            </c:numRef>
          </c:val>
        </c:ser>
        <c:dLbls>
          <c:dLblPos val="inEnd"/>
          <c:showLegendKey val="0"/>
          <c:showVal val="1"/>
          <c:showCatName val="0"/>
          <c:showSerName val="0"/>
          <c:showPercent val="0"/>
          <c:showBubbleSize val="0"/>
        </c:dLbls>
        <c:gapWidth val="65"/>
        <c:axId val="307807232"/>
        <c:axId val="307808016"/>
      </c:barChart>
      <c:catAx>
        <c:axId val="307807232"/>
        <c:scaling>
          <c:orientation val="minMax"/>
        </c:scaling>
        <c:delete val="1"/>
        <c:axPos val="b"/>
        <c:numFmt formatCode="General" sourceLinked="1"/>
        <c:majorTickMark val="none"/>
        <c:minorTickMark val="none"/>
        <c:tickLblPos val="nextTo"/>
        <c:crossAx val="307808016"/>
        <c:crosses val="autoZero"/>
        <c:auto val="1"/>
        <c:lblAlgn val="ctr"/>
        <c:lblOffset val="100"/>
        <c:noMultiLvlLbl val="0"/>
      </c:catAx>
      <c:valAx>
        <c:axId val="307808016"/>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780723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Implementation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#5'!$E$34</c:f>
              <c:strCache>
                <c:ptCount val="1"/>
                <c:pt idx="0">
                  <c:v>All Controls Implemented:</c:v>
                </c:pt>
              </c:strCache>
            </c:strRef>
          </c:cat>
          <c:val>
            <c:numRef>
              <c:f>'CSC #5'!$G$34</c:f>
              <c:numCache>
                <c:formatCode>0%</c:formatCode>
                <c:ptCount val="1"/>
                <c:pt idx="0">
                  <c:v>0</c:v>
                </c:pt>
              </c:numCache>
            </c:numRef>
          </c:val>
        </c:ser>
        <c:dLbls>
          <c:dLblPos val="inEnd"/>
          <c:showLegendKey val="0"/>
          <c:showVal val="1"/>
          <c:showCatName val="0"/>
          <c:showSerName val="0"/>
          <c:showPercent val="0"/>
          <c:showBubbleSize val="0"/>
        </c:dLbls>
        <c:gapWidth val="65"/>
        <c:axId val="307804880"/>
        <c:axId val="307806056"/>
      </c:barChart>
      <c:catAx>
        <c:axId val="307804880"/>
        <c:scaling>
          <c:orientation val="minMax"/>
        </c:scaling>
        <c:delete val="1"/>
        <c:axPos val="b"/>
        <c:numFmt formatCode="General" sourceLinked="1"/>
        <c:majorTickMark val="none"/>
        <c:minorTickMark val="none"/>
        <c:tickLblPos val="nextTo"/>
        <c:crossAx val="307806056"/>
        <c:crosses val="autoZero"/>
        <c:auto val="1"/>
        <c:lblAlgn val="ctr"/>
        <c:lblOffset val="100"/>
        <c:noMultiLvlLbl val="0"/>
      </c:catAx>
      <c:valAx>
        <c:axId val="307806056"/>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780488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Preventive Control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#5'!$E$38</c:f>
              <c:strCache>
                <c:ptCount val="1"/>
                <c:pt idx="0">
                  <c:v>Preventive Controls Implemented:</c:v>
                </c:pt>
              </c:strCache>
            </c:strRef>
          </c:cat>
          <c:val>
            <c:numRef>
              <c:f>'CSC #5'!$G$38</c:f>
              <c:numCache>
                <c:formatCode>0%</c:formatCode>
                <c:ptCount val="1"/>
                <c:pt idx="0">
                  <c:v>0</c:v>
                </c:pt>
              </c:numCache>
            </c:numRef>
          </c:val>
        </c:ser>
        <c:dLbls>
          <c:dLblPos val="inEnd"/>
          <c:showLegendKey val="0"/>
          <c:showVal val="1"/>
          <c:showCatName val="0"/>
          <c:showSerName val="0"/>
          <c:showPercent val="0"/>
          <c:showBubbleSize val="0"/>
        </c:dLbls>
        <c:gapWidth val="65"/>
        <c:axId val="307804096"/>
        <c:axId val="307802528"/>
      </c:barChart>
      <c:catAx>
        <c:axId val="307804096"/>
        <c:scaling>
          <c:orientation val="minMax"/>
        </c:scaling>
        <c:delete val="1"/>
        <c:axPos val="b"/>
        <c:numFmt formatCode="General" sourceLinked="1"/>
        <c:majorTickMark val="none"/>
        <c:minorTickMark val="none"/>
        <c:tickLblPos val="nextTo"/>
        <c:crossAx val="307802528"/>
        <c:crosses val="autoZero"/>
        <c:auto val="1"/>
        <c:lblAlgn val="ctr"/>
        <c:lblOffset val="100"/>
        <c:noMultiLvlLbl val="0"/>
      </c:catAx>
      <c:valAx>
        <c:axId val="307802528"/>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780409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Detective Control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#5'!$E$41</c:f>
              <c:strCache>
                <c:ptCount val="1"/>
                <c:pt idx="0">
                  <c:v>Detective Controls Implemented:</c:v>
                </c:pt>
              </c:strCache>
            </c:strRef>
          </c:cat>
          <c:val>
            <c:numRef>
              <c:f>'CSC #5'!$G$41</c:f>
              <c:numCache>
                <c:formatCode>0%</c:formatCode>
                <c:ptCount val="1"/>
                <c:pt idx="0">
                  <c:v>0</c:v>
                </c:pt>
              </c:numCache>
            </c:numRef>
          </c:val>
        </c:ser>
        <c:dLbls>
          <c:dLblPos val="inEnd"/>
          <c:showLegendKey val="0"/>
          <c:showVal val="1"/>
          <c:showCatName val="0"/>
          <c:showSerName val="0"/>
          <c:showPercent val="0"/>
          <c:showBubbleSize val="0"/>
        </c:dLbls>
        <c:gapWidth val="65"/>
        <c:axId val="307811544"/>
        <c:axId val="307803312"/>
      </c:barChart>
      <c:catAx>
        <c:axId val="307811544"/>
        <c:scaling>
          <c:orientation val="minMax"/>
        </c:scaling>
        <c:delete val="1"/>
        <c:axPos val="b"/>
        <c:numFmt formatCode="General" sourceLinked="1"/>
        <c:majorTickMark val="none"/>
        <c:minorTickMark val="none"/>
        <c:tickLblPos val="nextTo"/>
        <c:crossAx val="307803312"/>
        <c:crosses val="autoZero"/>
        <c:auto val="1"/>
        <c:lblAlgn val="ctr"/>
        <c:lblOffset val="100"/>
        <c:noMultiLvlLbl val="0"/>
      </c:catAx>
      <c:valAx>
        <c:axId val="307803312"/>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781154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Automation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#5'!$E$35</c:f>
              <c:strCache>
                <c:ptCount val="1"/>
                <c:pt idx="0">
                  <c:v>All Controls Automated:</c:v>
                </c:pt>
              </c:strCache>
            </c:strRef>
          </c:cat>
          <c:val>
            <c:numRef>
              <c:f>'CSC #5'!$G$35</c:f>
              <c:numCache>
                <c:formatCode>0%</c:formatCode>
                <c:ptCount val="1"/>
                <c:pt idx="0">
                  <c:v>0</c:v>
                </c:pt>
              </c:numCache>
            </c:numRef>
          </c:val>
        </c:ser>
        <c:dLbls>
          <c:dLblPos val="inEnd"/>
          <c:showLegendKey val="0"/>
          <c:showVal val="1"/>
          <c:showCatName val="0"/>
          <c:showSerName val="0"/>
          <c:showPercent val="0"/>
          <c:showBubbleSize val="0"/>
        </c:dLbls>
        <c:gapWidth val="65"/>
        <c:axId val="307809976"/>
        <c:axId val="307802920"/>
      </c:barChart>
      <c:catAx>
        <c:axId val="307809976"/>
        <c:scaling>
          <c:orientation val="minMax"/>
        </c:scaling>
        <c:delete val="1"/>
        <c:axPos val="b"/>
        <c:numFmt formatCode="General" sourceLinked="1"/>
        <c:majorTickMark val="none"/>
        <c:minorTickMark val="none"/>
        <c:tickLblPos val="nextTo"/>
        <c:crossAx val="307802920"/>
        <c:crosses val="autoZero"/>
        <c:auto val="1"/>
        <c:lblAlgn val="ctr"/>
        <c:lblOffset val="100"/>
        <c:noMultiLvlLbl val="0"/>
      </c:catAx>
      <c:valAx>
        <c:axId val="307802920"/>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780997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Reporting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#5'!$E$36</c:f>
              <c:strCache>
                <c:ptCount val="1"/>
                <c:pt idx="0">
                  <c:v>All Controls Reported:</c:v>
                </c:pt>
              </c:strCache>
            </c:strRef>
          </c:cat>
          <c:val>
            <c:numRef>
              <c:f>'CSC #5'!$G$36</c:f>
              <c:numCache>
                <c:formatCode>0%</c:formatCode>
                <c:ptCount val="1"/>
                <c:pt idx="0">
                  <c:v>0</c:v>
                </c:pt>
              </c:numCache>
            </c:numRef>
          </c:val>
        </c:ser>
        <c:dLbls>
          <c:dLblPos val="inEnd"/>
          <c:showLegendKey val="0"/>
          <c:showVal val="1"/>
          <c:showCatName val="0"/>
          <c:showSerName val="0"/>
          <c:showPercent val="0"/>
          <c:showBubbleSize val="0"/>
        </c:dLbls>
        <c:gapWidth val="65"/>
        <c:axId val="307801744"/>
        <c:axId val="307805272"/>
      </c:barChart>
      <c:catAx>
        <c:axId val="307801744"/>
        <c:scaling>
          <c:orientation val="minMax"/>
        </c:scaling>
        <c:delete val="1"/>
        <c:axPos val="b"/>
        <c:numFmt formatCode="General" sourceLinked="1"/>
        <c:majorTickMark val="none"/>
        <c:minorTickMark val="none"/>
        <c:tickLblPos val="nextTo"/>
        <c:crossAx val="307805272"/>
        <c:crosses val="autoZero"/>
        <c:auto val="1"/>
        <c:lblAlgn val="ctr"/>
        <c:lblOffset val="100"/>
        <c:noMultiLvlLbl val="0"/>
      </c:catAx>
      <c:valAx>
        <c:axId val="307805272"/>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780174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a:t>Policy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strRef>
              <c:f>'CSC #5'!$E$33</c:f>
              <c:strCache>
                <c:ptCount val="1"/>
                <c:pt idx="0">
                  <c:v>All Policies Approved:</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'CSC #5'!$G$33</c:f>
              <c:numCache>
                <c:formatCode>0%</c:formatCode>
                <c:ptCount val="1"/>
                <c:pt idx="0">
                  <c:v>0</c:v>
                </c:pt>
              </c:numCache>
            </c:numRef>
          </c:val>
        </c:ser>
        <c:dLbls>
          <c:dLblPos val="inEnd"/>
          <c:showLegendKey val="0"/>
          <c:showVal val="1"/>
          <c:showCatName val="0"/>
          <c:showSerName val="0"/>
          <c:showPercent val="0"/>
          <c:showBubbleSize val="0"/>
        </c:dLbls>
        <c:gapWidth val="65"/>
        <c:axId val="307811152"/>
        <c:axId val="307803704"/>
      </c:barChart>
      <c:catAx>
        <c:axId val="307811152"/>
        <c:scaling>
          <c:orientation val="minMax"/>
        </c:scaling>
        <c:delete val="1"/>
        <c:axPos val="b"/>
        <c:numFmt formatCode="General" sourceLinked="1"/>
        <c:majorTickMark val="none"/>
        <c:minorTickMark val="none"/>
        <c:tickLblPos val="nextTo"/>
        <c:crossAx val="307803704"/>
        <c:crosses val="autoZero"/>
        <c:auto val="1"/>
        <c:lblAlgn val="ctr"/>
        <c:lblOffset val="100"/>
        <c:noMultiLvlLbl val="0"/>
      </c:catAx>
      <c:valAx>
        <c:axId val="307803704"/>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781115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Implementation Completion (by CSC)</a:t>
            </a:r>
          </a:p>
        </c:rich>
      </c:tx>
      <c:layout>
        <c:manualLayout>
          <c:xMode val="edge"/>
          <c:yMode val="edge"/>
          <c:x val="0.37620036934441364"/>
          <c:y val="4.8010973936899862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1"/>
          <c:order val="0"/>
          <c:spPr>
            <a:solidFill>
              <a:schemeClr val="accent1"/>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#1'!$E$31</c:f>
              <c:strCache>
                <c:ptCount val="1"/>
                <c:pt idx="0">
                  <c:v>All Controls Implemented:</c:v>
                </c:pt>
              </c:strCache>
            </c:strRef>
          </c:cat>
          <c:val>
            <c:numRef>
              <c:f>'CSC #1'!$G$31</c:f>
              <c:numCache>
                <c:formatCode>0%</c:formatCode>
                <c:ptCount val="1"/>
                <c:pt idx="0">
                  <c:v>0</c:v>
                </c:pt>
              </c:numCache>
            </c:numRef>
          </c:val>
        </c:ser>
        <c:ser>
          <c:idx val="2"/>
          <c:order val="1"/>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#2'!$E$35</c:f>
              <c:strCache>
                <c:ptCount val="1"/>
                <c:pt idx="0">
                  <c:v>All Controls Implemented:</c:v>
                </c:pt>
              </c:strCache>
            </c:strRef>
          </c:cat>
          <c:val>
            <c:numRef>
              <c:f>'CSC #2'!$G$35</c:f>
              <c:numCache>
                <c:formatCode>0%</c:formatCode>
                <c:ptCount val="1"/>
                <c:pt idx="0">
                  <c:v>0</c:v>
                </c:pt>
              </c:numCache>
            </c:numRef>
          </c:val>
        </c:ser>
        <c:ser>
          <c:idx val="3"/>
          <c:order val="2"/>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#3'!$E$33</c:f>
              <c:strCache>
                <c:ptCount val="1"/>
                <c:pt idx="0">
                  <c:v>All Controls Implemented:</c:v>
                </c:pt>
              </c:strCache>
            </c:strRef>
          </c:cat>
          <c:val>
            <c:numRef>
              <c:f>'CSC #3'!$G$33</c:f>
              <c:numCache>
                <c:formatCode>0%</c:formatCode>
                <c:ptCount val="1"/>
                <c:pt idx="0">
                  <c:v>0</c:v>
                </c:pt>
              </c:numCache>
            </c:numRef>
          </c:val>
        </c:ser>
        <c:ser>
          <c:idx val="4"/>
          <c:order val="3"/>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#4'!$E$33</c:f>
              <c:strCache>
                <c:ptCount val="1"/>
                <c:pt idx="0">
                  <c:v>All Controls Implemented:</c:v>
                </c:pt>
              </c:strCache>
            </c:strRef>
          </c:cat>
          <c:val>
            <c:numRef>
              <c:f>'CSC #4'!$G$33</c:f>
              <c:numCache>
                <c:formatCode>0%</c:formatCode>
                <c:ptCount val="1"/>
                <c:pt idx="0">
                  <c:v>0</c:v>
                </c:pt>
              </c:numCache>
            </c:numRef>
          </c:val>
        </c:ser>
        <c:ser>
          <c:idx val="5"/>
          <c:order val="4"/>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#5'!$E$34</c:f>
              <c:strCache>
                <c:ptCount val="1"/>
                <c:pt idx="0">
                  <c:v>All Controls Implemented:</c:v>
                </c:pt>
              </c:strCache>
            </c:strRef>
          </c:cat>
          <c:val>
            <c:numRef>
              <c:f>'CSC #5'!$G$34</c:f>
              <c:numCache>
                <c:formatCode>0%</c:formatCode>
                <c:ptCount val="1"/>
                <c:pt idx="0">
                  <c:v>0</c:v>
                </c:pt>
              </c:numCache>
            </c:numRef>
          </c:val>
        </c:ser>
        <c:ser>
          <c:idx val="6"/>
          <c:order val="5"/>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#6'!$E$34</c:f>
              <c:strCache>
                <c:ptCount val="1"/>
                <c:pt idx="0">
                  <c:v>All Controls Implemented:</c:v>
                </c:pt>
              </c:strCache>
            </c:strRef>
          </c:cat>
          <c:val>
            <c:numRef>
              <c:f>'CSC #6'!$G$34</c:f>
              <c:numCache>
                <c:formatCode>0%</c:formatCode>
                <c:ptCount val="1"/>
                <c:pt idx="0">
                  <c:v>0</c:v>
                </c:pt>
              </c:numCache>
            </c:numRef>
          </c:val>
        </c:ser>
        <c:ser>
          <c:idx val="7"/>
          <c:order val="6"/>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#7'!$E$35</c:f>
              <c:strCache>
                <c:ptCount val="1"/>
                <c:pt idx="0">
                  <c:v>All Controls Implemented:</c:v>
                </c:pt>
              </c:strCache>
            </c:strRef>
          </c:cat>
          <c:val>
            <c:numRef>
              <c:f>'CSC #7'!$G$35</c:f>
              <c:numCache>
                <c:formatCode>0%</c:formatCode>
                <c:ptCount val="1"/>
                <c:pt idx="0">
                  <c:v>0</c:v>
                </c:pt>
              </c:numCache>
            </c:numRef>
          </c:val>
        </c:ser>
        <c:ser>
          <c:idx val="8"/>
          <c:order val="7"/>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#8'!$E$27</c:f>
              <c:strCache>
                <c:ptCount val="1"/>
                <c:pt idx="0">
                  <c:v>All Controls Implemented:</c:v>
                </c:pt>
              </c:strCache>
            </c:strRef>
          </c:cat>
          <c:val>
            <c:numRef>
              <c:f>'CSC #8'!$G$27</c:f>
              <c:numCache>
                <c:formatCode>0%</c:formatCode>
                <c:ptCount val="1"/>
                <c:pt idx="0">
                  <c:v>0</c:v>
                </c:pt>
              </c:numCache>
            </c:numRef>
          </c:val>
        </c:ser>
        <c:ser>
          <c:idx val="9"/>
          <c:order val="8"/>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#9'!$E$28</c:f>
              <c:strCache>
                <c:ptCount val="1"/>
                <c:pt idx="0">
                  <c:v>All Controls Implemented:</c:v>
                </c:pt>
              </c:strCache>
            </c:strRef>
          </c:cat>
          <c:val>
            <c:numRef>
              <c:f>'CSC #9'!$G$28</c:f>
              <c:numCache>
                <c:formatCode>0%</c:formatCode>
                <c:ptCount val="1"/>
                <c:pt idx="0">
                  <c:v>0</c:v>
                </c:pt>
              </c:numCache>
            </c:numRef>
          </c:val>
        </c:ser>
        <c:ser>
          <c:idx val="10"/>
          <c:order val="9"/>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#10'!$E$35</c:f>
              <c:strCache>
                <c:ptCount val="1"/>
                <c:pt idx="0">
                  <c:v>Preventive Controls Implemented:</c:v>
                </c:pt>
              </c:strCache>
            </c:strRef>
          </c:cat>
          <c:val>
            <c:numRef>
              <c:f>'CSC #10'!$G$35</c:f>
              <c:numCache>
                <c:formatCode>0%</c:formatCode>
                <c:ptCount val="1"/>
                <c:pt idx="0">
                  <c:v>0</c:v>
                </c:pt>
              </c:numCache>
            </c:numRef>
          </c:val>
        </c:ser>
        <c:ser>
          <c:idx val="11"/>
          <c:order val="1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#11'!$E$36</c:f>
              <c:strCache>
                <c:ptCount val="1"/>
                <c:pt idx="0">
                  <c:v>Preventive Controls Implemented:</c:v>
                </c:pt>
              </c:strCache>
            </c:strRef>
          </c:cat>
          <c:val>
            <c:numRef>
              <c:f>'CSC #11'!$G$36</c:f>
              <c:numCache>
                <c:formatCode>0%</c:formatCode>
                <c:ptCount val="1"/>
                <c:pt idx="0">
                  <c:v>0</c:v>
                </c:pt>
              </c:numCache>
            </c:numRef>
          </c:val>
        </c:ser>
        <c:ser>
          <c:idx val="12"/>
          <c:order val="11"/>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#12'!$E$39</c:f>
              <c:strCache>
                <c:ptCount val="1"/>
                <c:pt idx="0">
                  <c:v>All Controls Implemented:</c:v>
                </c:pt>
              </c:strCache>
            </c:strRef>
          </c:cat>
          <c:val>
            <c:numRef>
              <c:f>'CSC #12'!$G$39</c:f>
              <c:numCache>
                <c:formatCode>0%</c:formatCode>
                <c:ptCount val="1"/>
                <c:pt idx="0">
                  <c:v>0</c:v>
                </c:pt>
              </c:numCache>
            </c:numRef>
          </c:val>
        </c:ser>
        <c:ser>
          <c:idx val="13"/>
          <c:order val="12"/>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#13'!$E$43</c:f>
              <c:strCache>
                <c:ptCount val="1"/>
                <c:pt idx="0">
                  <c:v>All Controls Implemented:</c:v>
                </c:pt>
              </c:strCache>
            </c:strRef>
          </c:cat>
          <c:val>
            <c:numRef>
              <c:f>'CSC #13'!$G$43</c:f>
              <c:numCache>
                <c:formatCode>0%</c:formatCode>
                <c:ptCount val="1"/>
                <c:pt idx="0">
                  <c:v>0</c:v>
                </c:pt>
              </c:numCache>
            </c:numRef>
          </c:val>
        </c:ser>
        <c:ser>
          <c:idx val="14"/>
          <c:order val="13"/>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#14'!$E$34</c:f>
              <c:strCache>
                <c:ptCount val="1"/>
                <c:pt idx="0">
                  <c:v>All Controls Implemented:</c:v>
                </c:pt>
              </c:strCache>
            </c:strRef>
          </c:cat>
          <c:val>
            <c:numRef>
              <c:f>'CSC #14'!$G$34</c:f>
              <c:numCache>
                <c:formatCode>0%</c:formatCode>
                <c:ptCount val="1"/>
                <c:pt idx="0">
                  <c:v>0</c:v>
                </c:pt>
              </c:numCache>
            </c:numRef>
          </c:val>
        </c:ser>
        <c:ser>
          <c:idx val="15"/>
          <c:order val="14"/>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#15'!$E$28</c:f>
              <c:strCache>
                <c:ptCount val="1"/>
                <c:pt idx="0">
                  <c:v>All Controls Implemented:</c:v>
                </c:pt>
              </c:strCache>
            </c:strRef>
          </c:cat>
          <c:val>
            <c:numRef>
              <c:f>'CSC #15'!$G$28</c:f>
              <c:numCache>
                <c:formatCode>0%</c:formatCode>
                <c:ptCount val="1"/>
                <c:pt idx="0">
                  <c:v>0</c:v>
                </c:pt>
              </c:numCache>
            </c:numRef>
          </c:val>
        </c:ser>
        <c:ser>
          <c:idx val="16"/>
          <c:order val="15"/>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#16'!$E$47</c:f>
              <c:strCache>
                <c:ptCount val="1"/>
                <c:pt idx="0">
                  <c:v>All Controls Implemented:</c:v>
                </c:pt>
              </c:strCache>
            </c:strRef>
          </c:cat>
          <c:val>
            <c:numRef>
              <c:f>'CSC #16'!$G$47</c:f>
              <c:numCache>
                <c:formatCode>0%</c:formatCode>
                <c:ptCount val="1"/>
                <c:pt idx="0">
                  <c:v>0</c:v>
                </c:pt>
              </c:numCache>
            </c:numRef>
          </c:val>
        </c:ser>
        <c:ser>
          <c:idx val="17"/>
          <c:order val="16"/>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#17'!$E$41</c:f>
              <c:strCache>
                <c:ptCount val="1"/>
                <c:pt idx="0">
                  <c:v>All Controls Implemented:</c:v>
                </c:pt>
              </c:strCache>
            </c:strRef>
          </c:cat>
          <c:val>
            <c:numRef>
              <c:f>'CSC #17'!$G$41</c:f>
              <c:numCache>
                <c:formatCode>0%</c:formatCode>
                <c:ptCount val="1"/>
                <c:pt idx="0">
                  <c:v>0</c:v>
                </c:pt>
              </c:numCache>
            </c:numRef>
          </c:val>
        </c:ser>
        <c:ser>
          <c:idx val="18"/>
          <c:order val="17"/>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#18'!$E$30</c:f>
              <c:strCache>
                <c:ptCount val="1"/>
                <c:pt idx="0">
                  <c:v>All Controls Implemented:</c:v>
                </c:pt>
              </c:strCache>
            </c:strRef>
          </c:cat>
          <c:val>
            <c:numRef>
              <c:f>'CSC #18'!$G$30</c:f>
              <c:numCache>
                <c:formatCode>0%</c:formatCode>
                <c:ptCount val="1"/>
                <c:pt idx="0">
                  <c:v>0</c:v>
                </c:pt>
              </c:numCache>
            </c:numRef>
          </c:val>
        </c:ser>
        <c:ser>
          <c:idx val="19"/>
          <c:order val="18"/>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#19'!$E$28</c:f>
              <c:strCache>
                <c:ptCount val="1"/>
                <c:pt idx="0">
                  <c:v>All Controls Implemented:</c:v>
                </c:pt>
              </c:strCache>
            </c:strRef>
          </c:cat>
          <c:val>
            <c:numRef>
              <c:f>'CSC #19'!$G$28</c:f>
              <c:numCache>
                <c:formatCode>0%</c:formatCode>
                <c:ptCount val="1"/>
                <c:pt idx="0">
                  <c:v>0</c:v>
                </c:pt>
              </c:numCache>
            </c:numRef>
          </c:val>
        </c:ser>
        <c:ser>
          <c:idx val="0"/>
          <c:order val="19"/>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#20'!$E$31</c:f>
              <c:strCache>
                <c:ptCount val="1"/>
                <c:pt idx="0">
                  <c:v>All Controls Implemented:</c:v>
                </c:pt>
              </c:strCache>
            </c:strRef>
          </c:cat>
          <c:val>
            <c:numRef>
              <c:f>'CSC #20'!$G$31</c:f>
              <c:numCache>
                <c:formatCode>0%</c:formatCode>
                <c:ptCount val="1"/>
                <c:pt idx="0">
                  <c:v>0</c:v>
                </c:pt>
              </c:numCache>
            </c:numRef>
          </c:val>
        </c:ser>
        <c:dLbls>
          <c:dLblPos val="inEnd"/>
          <c:showLegendKey val="0"/>
          <c:showVal val="1"/>
          <c:showCatName val="0"/>
          <c:showSerName val="0"/>
          <c:showPercent val="0"/>
          <c:showBubbleSize val="0"/>
        </c:dLbls>
        <c:gapWidth val="65"/>
        <c:axId val="306012816"/>
        <c:axId val="306015168"/>
      </c:barChart>
      <c:catAx>
        <c:axId val="306012816"/>
        <c:scaling>
          <c:orientation val="minMax"/>
        </c:scaling>
        <c:delete val="1"/>
        <c:axPos val="b"/>
        <c:numFmt formatCode="General" sourceLinked="1"/>
        <c:majorTickMark val="out"/>
        <c:minorTickMark val="none"/>
        <c:tickLblPos val="nextTo"/>
        <c:crossAx val="306015168"/>
        <c:crosses val="autoZero"/>
        <c:auto val="1"/>
        <c:lblAlgn val="ctr"/>
        <c:lblOffset val="100"/>
        <c:noMultiLvlLbl val="0"/>
      </c:catAx>
      <c:valAx>
        <c:axId val="306015168"/>
        <c:scaling>
          <c:orientation val="minMax"/>
          <c:max val="1"/>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30601281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Total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#6'!$E$37</c:f>
              <c:strCache>
                <c:ptCount val="1"/>
                <c:pt idx="0">
                  <c:v>Total Percentage Complete:</c:v>
                </c:pt>
              </c:strCache>
            </c:strRef>
          </c:cat>
          <c:val>
            <c:numRef>
              <c:f>'CSC #6'!$G$37</c:f>
              <c:numCache>
                <c:formatCode>0%</c:formatCode>
                <c:ptCount val="1"/>
                <c:pt idx="0">
                  <c:v>0</c:v>
                </c:pt>
              </c:numCache>
            </c:numRef>
          </c:val>
        </c:ser>
        <c:dLbls>
          <c:dLblPos val="inEnd"/>
          <c:showLegendKey val="0"/>
          <c:showVal val="1"/>
          <c:showCatName val="0"/>
          <c:showSerName val="0"/>
          <c:showPercent val="0"/>
          <c:showBubbleSize val="0"/>
        </c:dLbls>
        <c:gapWidth val="65"/>
        <c:axId val="307805664"/>
        <c:axId val="307806448"/>
      </c:barChart>
      <c:catAx>
        <c:axId val="307805664"/>
        <c:scaling>
          <c:orientation val="minMax"/>
        </c:scaling>
        <c:delete val="1"/>
        <c:axPos val="b"/>
        <c:numFmt formatCode="General" sourceLinked="1"/>
        <c:majorTickMark val="none"/>
        <c:minorTickMark val="none"/>
        <c:tickLblPos val="nextTo"/>
        <c:crossAx val="307806448"/>
        <c:crosses val="autoZero"/>
        <c:auto val="1"/>
        <c:lblAlgn val="ctr"/>
        <c:lblOffset val="100"/>
        <c:noMultiLvlLbl val="0"/>
      </c:catAx>
      <c:valAx>
        <c:axId val="307806448"/>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780566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Implementation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#6'!$E$34</c:f>
              <c:strCache>
                <c:ptCount val="1"/>
                <c:pt idx="0">
                  <c:v>All Controls Implemented:</c:v>
                </c:pt>
              </c:strCache>
            </c:strRef>
          </c:cat>
          <c:val>
            <c:numRef>
              <c:f>'CSC #6'!$G$34</c:f>
              <c:numCache>
                <c:formatCode>0%</c:formatCode>
                <c:ptCount val="1"/>
                <c:pt idx="0">
                  <c:v>0</c:v>
                </c:pt>
              </c:numCache>
            </c:numRef>
          </c:val>
        </c:ser>
        <c:dLbls>
          <c:dLblPos val="inEnd"/>
          <c:showLegendKey val="0"/>
          <c:showVal val="1"/>
          <c:showCatName val="0"/>
          <c:showSerName val="0"/>
          <c:showPercent val="0"/>
          <c:showBubbleSize val="0"/>
        </c:dLbls>
        <c:gapWidth val="65"/>
        <c:axId val="307807624"/>
        <c:axId val="307815856"/>
      </c:barChart>
      <c:catAx>
        <c:axId val="307807624"/>
        <c:scaling>
          <c:orientation val="minMax"/>
        </c:scaling>
        <c:delete val="1"/>
        <c:axPos val="b"/>
        <c:numFmt formatCode="General" sourceLinked="1"/>
        <c:majorTickMark val="none"/>
        <c:minorTickMark val="none"/>
        <c:tickLblPos val="nextTo"/>
        <c:crossAx val="307815856"/>
        <c:crosses val="autoZero"/>
        <c:auto val="1"/>
        <c:lblAlgn val="ctr"/>
        <c:lblOffset val="100"/>
        <c:noMultiLvlLbl val="0"/>
      </c:catAx>
      <c:valAx>
        <c:axId val="307815856"/>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780762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Preventive Control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#6'!$E$38</c:f>
              <c:strCache>
                <c:ptCount val="1"/>
                <c:pt idx="0">
                  <c:v>Preventive Controls Implemented:</c:v>
                </c:pt>
              </c:strCache>
            </c:strRef>
          </c:cat>
          <c:val>
            <c:numRef>
              <c:f>'CSC #6'!$G$38</c:f>
              <c:numCache>
                <c:formatCode>0%</c:formatCode>
                <c:ptCount val="1"/>
                <c:pt idx="0">
                  <c:v>0</c:v>
                </c:pt>
              </c:numCache>
            </c:numRef>
          </c:val>
        </c:ser>
        <c:dLbls>
          <c:dLblPos val="inEnd"/>
          <c:showLegendKey val="0"/>
          <c:showVal val="1"/>
          <c:showCatName val="0"/>
          <c:showSerName val="0"/>
          <c:showPercent val="0"/>
          <c:showBubbleSize val="0"/>
        </c:dLbls>
        <c:gapWidth val="65"/>
        <c:axId val="307815072"/>
        <c:axId val="307814680"/>
      </c:barChart>
      <c:catAx>
        <c:axId val="307815072"/>
        <c:scaling>
          <c:orientation val="minMax"/>
        </c:scaling>
        <c:delete val="1"/>
        <c:axPos val="b"/>
        <c:numFmt formatCode="General" sourceLinked="1"/>
        <c:majorTickMark val="none"/>
        <c:minorTickMark val="none"/>
        <c:tickLblPos val="nextTo"/>
        <c:crossAx val="307814680"/>
        <c:crosses val="autoZero"/>
        <c:auto val="1"/>
        <c:lblAlgn val="ctr"/>
        <c:lblOffset val="100"/>
        <c:noMultiLvlLbl val="0"/>
      </c:catAx>
      <c:valAx>
        <c:axId val="307814680"/>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781507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Detective Control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#6'!$E$41</c:f>
              <c:strCache>
                <c:ptCount val="1"/>
                <c:pt idx="0">
                  <c:v>Detective Controls Implemented:</c:v>
                </c:pt>
              </c:strCache>
            </c:strRef>
          </c:cat>
          <c:val>
            <c:numRef>
              <c:f>'CSC #6'!$G$41</c:f>
              <c:numCache>
                <c:formatCode>0%</c:formatCode>
                <c:ptCount val="1"/>
                <c:pt idx="0">
                  <c:v>0</c:v>
                </c:pt>
              </c:numCache>
            </c:numRef>
          </c:val>
        </c:ser>
        <c:dLbls>
          <c:dLblPos val="inEnd"/>
          <c:showLegendKey val="0"/>
          <c:showVal val="1"/>
          <c:showCatName val="0"/>
          <c:showSerName val="0"/>
          <c:showPercent val="0"/>
          <c:showBubbleSize val="0"/>
        </c:dLbls>
        <c:gapWidth val="65"/>
        <c:axId val="307816640"/>
        <c:axId val="307813504"/>
      </c:barChart>
      <c:catAx>
        <c:axId val="307816640"/>
        <c:scaling>
          <c:orientation val="minMax"/>
        </c:scaling>
        <c:delete val="1"/>
        <c:axPos val="b"/>
        <c:numFmt formatCode="General" sourceLinked="1"/>
        <c:majorTickMark val="none"/>
        <c:minorTickMark val="none"/>
        <c:tickLblPos val="nextTo"/>
        <c:crossAx val="307813504"/>
        <c:crosses val="autoZero"/>
        <c:auto val="1"/>
        <c:lblAlgn val="ctr"/>
        <c:lblOffset val="100"/>
        <c:noMultiLvlLbl val="0"/>
      </c:catAx>
      <c:valAx>
        <c:axId val="307813504"/>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781664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Automation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#6'!$E$35</c:f>
              <c:strCache>
                <c:ptCount val="1"/>
                <c:pt idx="0">
                  <c:v>All Controls Automated:</c:v>
                </c:pt>
              </c:strCache>
            </c:strRef>
          </c:cat>
          <c:val>
            <c:numRef>
              <c:f>'CSC #6'!$G$35</c:f>
              <c:numCache>
                <c:formatCode>0%</c:formatCode>
                <c:ptCount val="1"/>
                <c:pt idx="0">
                  <c:v>0</c:v>
                </c:pt>
              </c:numCache>
            </c:numRef>
          </c:val>
        </c:ser>
        <c:dLbls>
          <c:dLblPos val="inEnd"/>
          <c:showLegendKey val="0"/>
          <c:showVal val="1"/>
          <c:showCatName val="0"/>
          <c:showSerName val="0"/>
          <c:showPercent val="0"/>
          <c:showBubbleSize val="0"/>
        </c:dLbls>
        <c:gapWidth val="65"/>
        <c:axId val="307815464"/>
        <c:axId val="308726552"/>
      </c:barChart>
      <c:catAx>
        <c:axId val="307815464"/>
        <c:scaling>
          <c:orientation val="minMax"/>
        </c:scaling>
        <c:delete val="1"/>
        <c:axPos val="b"/>
        <c:numFmt formatCode="General" sourceLinked="1"/>
        <c:majorTickMark val="none"/>
        <c:minorTickMark val="none"/>
        <c:tickLblPos val="nextTo"/>
        <c:crossAx val="308726552"/>
        <c:crosses val="autoZero"/>
        <c:auto val="1"/>
        <c:lblAlgn val="ctr"/>
        <c:lblOffset val="100"/>
        <c:noMultiLvlLbl val="0"/>
      </c:catAx>
      <c:valAx>
        <c:axId val="308726552"/>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781546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Reporting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#6'!$E$36</c:f>
              <c:strCache>
                <c:ptCount val="1"/>
                <c:pt idx="0">
                  <c:v>All Controls Reported:</c:v>
                </c:pt>
              </c:strCache>
            </c:strRef>
          </c:cat>
          <c:val>
            <c:numRef>
              <c:f>'CSC #6'!$G$36</c:f>
              <c:numCache>
                <c:formatCode>0%</c:formatCode>
                <c:ptCount val="1"/>
                <c:pt idx="0">
                  <c:v>0</c:v>
                </c:pt>
              </c:numCache>
            </c:numRef>
          </c:val>
        </c:ser>
        <c:dLbls>
          <c:dLblPos val="inEnd"/>
          <c:showLegendKey val="0"/>
          <c:showVal val="1"/>
          <c:showCatName val="0"/>
          <c:showSerName val="0"/>
          <c:showPercent val="0"/>
          <c:showBubbleSize val="0"/>
        </c:dLbls>
        <c:gapWidth val="65"/>
        <c:axId val="308723416"/>
        <c:axId val="308728120"/>
      </c:barChart>
      <c:catAx>
        <c:axId val="308723416"/>
        <c:scaling>
          <c:orientation val="minMax"/>
        </c:scaling>
        <c:delete val="1"/>
        <c:axPos val="b"/>
        <c:numFmt formatCode="General" sourceLinked="1"/>
        <c:majorTickMark val="none"/>
        <c:minorTickMark val="none"/>
        <c:tickLblPos val="nextTo"/>
        <c:crossAx val="308728120"/>
        <c:crosses val="autoZero"/>
        <c:auto val="1"/>
        <c:lblAlgn val="ctr"/>
        <c:lblOffset val="100"/>
        <c:noMultiLvlLbl val="0"/>
      </c:catAx>
      <c:valAx>
        <c:axId val="308728120"/>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872341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a:t>Policy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strRef>
              <c:f>'CSC #6'!$E$33</c:f>
              <c:strCache>
                <c:ptCount val="1"/>
                <c:pt idx="0">
                  <c:v>All Policies Approved:</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'CSC #6'!$G$33</c:f>
              <c:numCache>
                <c:formatCode>0%</c:formatCode>
                <c:ptCount val="1"/>
                <c:pt idx="0">
                  <c:v>0</c:v>
                </c:pt>
              </c:numCache>
            </c:numRef>
          </c:val>
        </c:ser>
        <c:dLbls>
          <c:dLblPos val="inEnd"/>
          <c:showLegendKey val="0"/>
          <c:showVal val="1"/>
          <c:showCatName val="0"/>
          <c:showSerName val="0"/>
          <c:showPercent val="0"/>
          <c:showBubbleSize val="0"/>
        </c:dLbls>
        <c:gapWidth val="65"/>
        <c:axId val="308730472"/>
        <c:axId val="308732824"/>
      </c:barChart>
      <c:catAx>
        <c:axId val="308730472"/>
        <c:scaling>
          <c:orientation val="minMax"/>
        </c:scaling>
        <c:delete val="1"/>
        <c:axPos val="b"/>
        <c:numFmt formatCode="General" sourceLinked="1"/>
        <c:majorTickMark val="none"/>
        <c:minorTickMark val="none"/>
        <c:tickLblPos val="nextTo"/>
        <c:crossAx val="308732824"/>
        <c:crosses val="autoZero"/>
        <c:auto val="1"/>
        <c:lblAlgn val="ctr"/>
        <c:lblOffset val="100"/>
        <c:noMultiLvlLbl val="0"/>
      </c:catAx>
      <c:valAx>
        <c:axId val="308732824"/>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873047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Total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#7'!$E$38</c:f>
              <c:strCache>
                <c:ptCount val="1"/>
                <c:pt idx="0">
                  <c:v>Total Percentage Complete:</c:v>
                </c:pt>
              </c:strCache>
            </c:strRef>
          </c:cat>
          <c:val>
            <c:numRef>
              <c:f>'CSC #7'!$G$38</c:f>
              <c:numCache>
                <c:formatCode>0%</c:formatCode>
                <c:ptCount val="1"/>
                <c:pt idx="0">
                  <c:v>0</c:v>
                </c:pt>
              </c:numCache>
            </c:numRef>
          </c:val>
        </c:ser>
        <c:dLbls>
          <c:dLblPos val="inEnd"/>
          <c:showLegendKey val="0"/>
          <c:showVal val="1"/>
          <c:showCatName val="0"/>
          <c:showSerName val="0"/>
          <c:showPercent val="0"/>
          <c:showBubbleSize val="0"/>
        </c:dLbls>
        <c:gapWidth val="65"/>
        <c:axId val="308723808"/>
        <c:axId val="308733216"/>
      </c:barChart>
      <c:catAx>
        <c:axId val="308723808"/>
        <c:scaling>
          <c:orientation val="minMax"/>
        </c:scaling>
        <c:delete val="1"/>
        <c:axPos val="b"/>
        <c:numFmt formatCode="General" sourceLinked="1"/>
        <c:majorTickMark val="none"/>
        <c:minorTickMark val="none"/>
        <c:tickLblPos val="nextTo"/>
        <c:crossAx val="308733216"/>
        <c:crosses val="autoZero"/>
        <c:auto val="1"/>
        <c:lblAlgn val="ctr"/>
        <c:lblOffset val="100"/>
        <c:noMultiLvlLbl val="0"/>
      </c:catAx>
      <c:valAx>
        <c:axId val="308733216"/>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872380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Implementation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#7'!$E$35</c:f>
              <c:strCache>
                <c:ptCount val="1"/>
                <c:pt idx="0">
                  <c:v>All Controls Implemented:</c:v>
                </c:pt>
              </c:strCache>
            </c:strRef>
          </c:cat>
          <c:val>
            <c:numRef>
              <c:f>'CSC #7'!$G$35</c:f>
              <c:numCache>
                <c:formatCode>0%</c:formatCode>
                <c:ptCount val="1"/>
                <c:pt idx="0">
                  <c:v>0</c:v>
                </c:pt>
              </c:numCache>
            </c:numRef>
          </c:val>
        </c:ser>
        <c:dLbls>
          <c:dLblPos val="inEnd"/>
          <c:showLegendKey val="0"/>
          <c:showVal val="1"/>
          <c:showCatName val="0"/>
          <c:showSerName val="0"/>
          <c:showPercent val="0"/>
          <c:showBubbleSize val="0"/>
        </c:dLbls>
        <c:gapWidth val="65"/>
        <c:axId val="308732040"/>
        <c:axId val="308730864"/>
      </c:barChart>
      <c:catAx>
        <c:axId val="308732040"/>
        <c:scaling>
          <c:orientation val="minMax"/>
        </c:scaling>
        <c:delete val="1"/>
        <c:axPos val="b"/>
        <c:numFmt formatCode="General" sourceLinked="1"/>
        <c:majorTickMark val="none"/>
        <c:minorTickMark val="none"/>
        <c:tickLblPos val="nextTo"/>
        <c:crossAx val="308730864"/>
        <c:crosses val="autoZero"/>
        <c:auto val="1"/>
        <c:lblAlgn val="ctr"/>
        <c:lblOffset val="100"/>
        <c:noMultiLvlLbl val="0"/>
      </c:catAx>
      <c:valAx>
        <c:axId val="308730864"/>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873204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Preventive Control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#7'!$E$39</c:f>
              <c:strCache>
                <c:ptCount val="1"/>
                <c:pt idx="0">
                  <c:v>Preventive Controls Implemented:</c:v>
                </c:pt>
              </c:strCache>
            </c:strRef>
          </c:cat>
          <c:val>
            <c:numRef>
              <c:f>'CSC #7'!$G$39</c:f>
              <c:numCache>
                <c:formatCode>0%</c:formatCode>
                <c:ptCount val="1"/>
                <c:pt idx="0">
                  <c:v>0</c:v>
                </c:pt>
              </c:numCache>
            </c:numRef>
          </c:val>
        </c:ser>
        <c:dLbls>
          <c:dLblPos val="inEnd"/>
          <c:showLegendKey val="0"/>
          <c:showVal val="1"/>
          <c:showCatName val="0"/>
          <c:showSerName val="0"/>
          <c:showPercent val="0"/>
          <c:showBubbleSize val="0"/>
        </c:dLbls>
        <c:gapWidth val="65"/>
        <c:axId val="308734000"/>
        <c:axId val="308731256"/>
      </c:barChart>
      <c:catAx>
        <c:axId val="308734000"/>
        <c:scaling>
          <c:orientation val="minMax"/>
        </c:scaling>
        <c:delete val="1"/>
        <c:axPos val="b"/>
        <c:numFmt formatCode="General" sourceLinked="1"/>
        <c:majorTickMark val="none"/>
        <c:minorTickMark val="none"/>
        <c:tickLblPos val="nextTo"/>
        <c:crossAx val="308731256"/>
        <c:crosses val="autoZero"/>
        <c:auto val="1"/>
        <c:lblAlgn val="ctr"/>
        <c:lblOffset val="100"/>
        <c:noMultiLvlLbl val="0"/>
      </c:catAx>
      <c:valAx>
        <c:axId val="308731256"/>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873400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Total Completion</a:t>
            </a:r>
          </a:p>
        </c:rich>
      </c:tx>
      <c:layout/>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'CSC #1'!$E$34</c:f>
              <c:strCache>
                <c:ptCount val="1"/>
                <c:pt idx="0">
                  <c:v>Total Percentage Complete:</c:v>
                </c:pt>
              </c:strCache>
            </c:strRef>
          </c:cat>
          <c:val>
            <c:numRef>
              <c:f>'CSC #1'!$G$34</c:f>
              <c:numCache>
                <c:formatCode>0%</c:formatCode>
                <c:ptCount val="1"/>
                <c:pt idx="0">
                  <c:v>0</c:v>
                </c:pt>
              </c:numCache>
            </c:numRef>
          </c:val>
        </c:ser>
        <c:dLbls>
          <c:dLblPos val="inEnd"/>
          <c:showLegendKey val="0"/>
          <c:showVal val="1"/>
          <c:showCatName val="0"/>
          <c:showSerName val="0"/>
          <c:showPercent val="0"/>
          <c:showBubbleSize val="0"/>
        </c:dLbls>
        <c:gapWidth val="65"/>
        <c:axId val="306011640"/>
        <c:axId val="306014384"/>
      </c:barChart>
      <c:catAx>
        <c:axId val="306011640"/>
        <c:scaling>
          <c:orientation val="minMax"/>
        </c:scaling>
        <c:delete val="1"/>
        <c:axPos val="b"/>
        <c:numFmt formatCode="General" sourceLinked="1"/>
        <c:majorTickMark val="none"/>
        <c:minorTickMark val="none"/>
        <c:tickLblPos val="nextTo"/>
        <c:crossAx val="306014384"/>
        <c:crosses val="autoZero"/>
        <c:auto val="1"/>
        <c:lblAlgn val="ctr"/>
        <c:lblOffset val="100"/>
        <c:noMultiLvlLbl val="0"/>
      </c:catAx>
      <c:valAx>
        <c:axId val="306014384"/>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601164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Detective Control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#7'!$E$42</c:f>
              <c:strCache>
                <c:ptCount val="1"/>
                <c:pt idx="0">
                  <c:v>Detective Controls Implemented:</c:v>
                </c:pt>
              </c:strCache>
            </c:strRef>
          </c:cat>
          <c:val>
            <c:numRef>
              <c:f>'CSC #7'!$G$42</c:f>
              <c:numCache>
                <c:formatCode>0%</c:formatCode>
                <c:ptCount val="1"/>
                <c:pt idx="0">
                  <c:v>0</c:v>
                </c:pt>
              </c:numCache>
            </c:numRef>
          </c:val>
        </c:ser>
        <c:dLbls>
          <c:dLblPos val="inEnd"/>
          <c:showLegendKey val="0"/>
          <c:showVal val="1"/>
          <c:showCatName val="0"/>
          <c:showSerName val="0"/>
          <c:showPercent val="0"/>
          <c:showBubbleSize val="0"/>
        </c:dLbls>
        <c:gapWidth val="65"/>
        <c:axId val="308732432"/>
        <c:axId val="308721848"/>
      </c:barChart>
      <c:catAx>
        <c:axId val="308732432"/>
        <c:scaling>
          <c:orientation val="minMax"/>
        </c:scaling>
        <c:delete val="1"/>
        <c:axPos val="b"/>
        <c:numFmt formatCode="General" sourceLinked="1"/>
        <c:majorTickMark val="none"/>
        <c:minorTickMark val="none"/>
        <c:tickLblPos val="nextTo"/>
        <c:crossAx val="308721848"/>
        <c:crosses val="autoZero"/>
        <c:auto val="1"/>
        <c:lblAlgn val="ctr"/>
        <c:lblOffset val="100"/>
        <c:noMultiLvlLbl val="0"/>
      </c:catAx>
      <c:valAx>
        <c:axId val="308721848"/>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873243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Automation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#7'!$E$36</c:f>
              <c:strCache>
                <c:ptCount val="1"/>
                <c:pt idx="0">
                  <c:v>All Controls Automated:</c:v>
                </c:pt>
              </c:strCache>
            </c:strRef>
          </c:cat>
          <c:val>
            <c:numRef>
              <c:f>'CSC #7'!$G$36</c:f>
              <c:numCache>
                <c:formatCode>0%</c:formatCode>
                <c:ptCount val="1"/>
                <c:pt idx="0">
                  <c:v>0</c:v>
                </c:pt>
              </c:numCache>
            </c:numRef>
          </c:val>
        </c:ser>
        <c:dLbls>
          <c:dLblPos val="inEnd"/>
          <c:showLegendKey val="0"/>
          <c:showVal val="1"/>
          <c:showCatName val="0"/>
          <c:showSerName val="0"/>
          <c:showPercent val="0"/>
          <c:showBubbleSize val="0"/>
        </c:dLbls>
        <c:gapWidth val="65"/>
        <c:axId val="308724592"/>
        <c:axId val="308723024"/>
      </c:barChart>
      <c:catAx>
        <c:axId val="308724592"/>
        <c:scaling>
          <c:orientation val="minMax"/>
        </c:scaling>
        <c:delete val="1"/>
        <c:axPos val="b"/>
        <c:numFmt formatCode="General" sourceLinked="1"/>
        <c:majorTickMark val="none"/>
        <c:minorTickMark val="none"/>
        <c:tickLblPos val="nextTo"/>
        <c:crossAx val="308723024"/>
        <c:crosses val="autoZero"/>
        <c:auto val="1"/>
        <c:lblAlgn val="ctr"/>
        <c:lblOffset val="100"/>
        <c:noMultiLvlLbl val="0"/>
      </c:catAx>
      <c:valAx>
        <c:axId val="308723024"/>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872459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Reporting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#7'!$E$37</c:f>
              <c:strCache>
                <c:ptCount val="1"/>
                <c:pt idx="0">
                  <c:v>All Controls Reported:</c:v>
                </c:pt>
              </c:strCache>
            </c:strRef>
          </c:cat>
          <c:val>
            <c:numRef>
              <c:f>'CSC #7'!$G$37</c:f>
              <c:numCache>
                <c:formatCode>0%</c:formatCode>
                <c:ptCount val="1"/>
                <c:pt idx="0">
                  <c:v>0</c:v>
                </c:pt>
              </c:numCache>
            </c:numRef>
          </c:val>
        </c:ser>
        <c:dLbls>
          <c:dLblPos val="inEnd"/>
          <c:showLegendKey val="0"/>
          <c:showVal val="1"/>
          <c:showCatName val="0"/>
          <c:showSerName val="0"/>
          <c:showPercent val="0"/>
          <c:showBubbleSize val="0"/>
        </c:dLbls>
        <c:gapWidth val="65"/>
        <c:axId val="308724984"/>
        <c:axId val="308725376"/>
      </c:barChart>
      <c:catAx>
        <c:axId val="308724984"/>
        <c:scaling>
          <c:orientation val="minMax"/>
        </c:scaling>
        <c:delete val="1"/>
        <c:axPos val="b"/>
        <c:numFmt formatCode="General" sourceLinked="1"/>
        <c:majorTickMark val="none"/>
        <c:minorTickMark val="none"/>
        <c:tickLblPos val="nextTo"/>
        <c:crossAx val="308725376"/>
        <c:crosses val="autoZero"/>
        <c:auto val="1"/>
        <c:lblAlgn val="ctr"/>
        <c:lblOffset val="100"/>
        <c:noMultiLvlLbl val="0"/>
      </c:catAx>
      <c:valAx>
        <c:axId val="308725376"/>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872498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a:t>Policy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strRef>
              <c:f>'CSC #7'!$E$34</c:f>
              <c:strCache>
                <c:ptCount val="1"/>
                <c:pt idx="0">
                  <c:v>All Policies Approved:</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'CSC #7'!$G$34</c:f>
              <c:numCache>
                <c:formatCode>0%</c:formatCode>
                <c:ptCount val="1"/>
                <c:pt idx="0">
                  <c:v>0</c:v>
                </c:pt>
              </c:numCache>
            </c:numRef>
          </c:val>
        </c:ser>
        <c:dLbls>
          <c:dLblPos val="inEnd"/>
          <c:showLegendKey val="0"/>
          <c:showVal val="1"/>
          <c:showCatName val="0"/>
          <c:showSerName val="0"/>
          <c:showPercent val="0"/>
          <c:showBubbleSize val="0"/>
        </c:dLbls>
        <c:gapWidth val="65"/>
        <c:axId val="308726944"/>
        <c:axId val="308727336"/>
      </c:barChart>
      <c:catAx>
        <c:axId val="308726944"/>
        <c:scaling>
          <c:orientation val="minMax"/>
        </c:scaling>
        <c:delete val="1"/>
        <c:axPos val="b"/>
        <c:numFmt formatCode="General" sourceLinked="1"/>
        <c:majorTickMark val="none"/>
        <c:minorTickMark val="none"/>
        <c:tickLblPos val="nextTo"/>
        <c:crossAx val="308727336"/>
        <c:crosses val="autoZero"/>
        <c:auto val="1"/>
        <c:lblAlgn val="ctr"/>
        <c:lblOffset val="100"/>
        <c:noMultiLvlLbl val="0"/>
      </c:catAx>
      <c:valAx>
        <c:axId val="308727336"/>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872694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Total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#8'!$E$30</c:f>
              <c:strCache>
                <c:ptCount val="1"/>
                <c:pt idx="0">
                  <c:v>Total Percentage Complete:</c:v>
                </c:pt>
              </c:strCache>
            </c:strRef>
          </c:cat>
          <c:val>
            <c:numRef>
              <c:f>'CSC #8'!$G$30</c:f>
              <c:numCache>
                <c:formatCode>0%</c:formatCode>
                <c:ptCount val="1"/>
                <c:pt idx="0">
                  <c:v>0</c:v>
                </c:pt>
              </c:numCache>
            </c:numRef>
          </c:val>
        </c:ser>
        <c:dLbls>
          <c:dLblPos val="inEnd"/>
          <c:showLegendKey val="0"/>
          <c:showVal val="1"/>
          <c:showCatName val="0"/>
          <c:showSerName val="0"/>
          <c:showPercent val="0"/>
          <c:showBubbleSize val="0"/>
        </c:dLbls>
        <c:gapWidth val="65"/>
        <c:axId val="308729688"/>
        <c:axId val="308728904"/>
      </c:barChart>
      <c:catAx>
        <c:axId val="308729688"/>
        <c:scaling>
          <c:orientation val="minMax"/>
        </c:scaling>
        <c:delete val="1"/>
        <c:axPos val="b"/>
        <c:numFmt formatCode="General" sourceLinked="1"/>
        <c:majorTickMark val="none"/>
        <c:minorTickMark val="none"/>
        <c:tickLblPos val="nextTo"/>
        <c:crossAx val="308728904"/>
        <c:crosses val="autoZero"/>
        <c:auto val="1"/>
        <c:lblAlgn val="ctr"/>
        <c:lblOffset val="100"/>
        <c:noMultiLvlLbl val="0"/>
      </c:catAx>
      <c:valAx>
        <c:axId val="308728904"/>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872968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Implementation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#8'!$E$27</c:f>
              <c:strCache>
                <c:ptCount val="1"/>
                <c:pt idx="0">
                  <c:v>All Controls Implemented:</c:v>
                </c:pt>
              </c:strCache>
            </c:strRef>
          </c:cat>
          <c:val>
            <c:numRef>
              <c:f>'CSC #8'!$G$27</c:f>
              <c:numCache>
                <c:formatCode>0%</c:formatCode>
                <c:ptCount val="1"/>
                <c:pt idx="0">
                  <c:v>0</c:v>
                </c:pt>
              </c:numCache>
            </c:numRef>
          </c:val>
        </c:ser>
        <c:dLbls>
          <c:dLblPos val="inEnd"/>
          <c:showLegendKey val="0"/>
          <c:showVal val="1"/>
          <c:showCatName val="0"/>
          <c:showSerName val="0"/>
          <c:showPercent val="0"/>
          <c:showBubbleSize val="0"/>
        </c:dLbls>
        <c:gapWidth val="65"/>
        <c:axId val="308734392"/>
        <c:axId val="308737528"/>
      </c:barChart>
      <c:catAx>
        <c:axId val="308734392"/>
        <c:scaling>
          <c:orientation val="minMax"/>
        </c:scaling>
        <c:delete val="1"/>
        <c:axPos val="b"/>
        <c:numFmt formatCode="General" sourceLinked="1"/>
        <c:majorTickMark val="out"/>
        <c:minorTickMark val="none"/>
        <c:tickLblPos val="nextTo"/>
        <c:crossAx val="308737528"/>
        <c:crosses val="autoZero"/>
        <c:auto val="1"/>
        <c:lblAlgn val="ctr"/>
        <c:lblOffset val="100"/>
        <c:noMultiLvlLbl val="0"/>
      </c:catAx>
      <c:valAx>
        <c:axId val="308737528"/>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crossAx val="30873439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a:t>Preventive Control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#8'!$E$31</c:f>
              <c:strCache>
                <c:ptCount val="1"/>
                <c:pt idx="0">
                  <c:v>Preventive Controls Implemented:</c:v>
                </c:pt>
              </c:strCache>
            </c:strRef>
          </c:cat>
          <c:val>
            <c:numRef>
              <c:f>'CSC #8'!$G$31</c:f>
              <c:numCache>
                <c:formatCode>0%</c:formatCode>
                <c:ptCount val="1"/>
                <c:pt idx="0">
                  <c:v>0</c:v>
                </c:pt>
              </c:numCache>
            </c:numRef>
          </c:val>
        </c:ser>
        <c:dLbls>
          <c:dLblPos val="inEnd"/>
          <c:showLegendKey val="0"/>
          <c:showVal val="1"/>
          <c:showCatName val="0"/>
          <c:showSerName val="0"/>
          <c:showPercent val="0"/>
          <c:showBubbleSize val="0"/>
        </c:dLbls>
        <c:gapWidth val="65"/>
        <c:axId val="308735568"/>
        <c:axId val="308735960"/>
      </c:barChart>
      <c:catAx>
        <c:axId val="308735568"/>
        <c:scaling>
          <c:orientation val="minMax"/>
        </c:scaling>
        <c:delete val="1"/>
        <c:axPos val="b"/>
        <c:numFmt formatCode="General" sourceLinked="1"/>
        <c:majorTickMark val="out"/>
        <c:minorTickMark val="none"/>
        <c:tickLblPos val="nextTo"/>
        <c:crossAx val="308735960"/>
        <c:crosses val="autoZero"/>
        <c:auto val="1"/>
        <c:lblAlgn val="ctr"/>
        <c:lblOffset val="100"/>
        <c:noMultiLvlLbl val="0"/>
      </c:catAx>
      <c:valAx>
        <c:axId val="308735960"/>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crossAx val="30873556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Detective Control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#8'!$E$34</c:f>
              <c:strCache>
                <c:ptCount val="1"/>
                <c:pt idx="0">
                  <c:v>Detective Controls Implemented:</c:v>
                </c:pt>
              </c:strCache>
            </c:strRef>
          </c:cat>
          <c:val>
            <c:numRef>
              <c:f>'CSC #8'!$G$34</c:f>
              <c:numCache>
                <c:formatCode>0%</c:formatCode>
                <c:ptCount val="1"/>
                <c:pt idx="0">
                  <c:v>0</c:v>
                </c:pt>
              </c:numCache>
            </c:numRef>
          </c:val>
        </c:ser>
        <c:dLbls>
          <c:dLblPos val="inEnd"/>
          <c:showLegendKey val="0"/>
          <c:showVal val="1"/>
          <c:showCatName val="0"/>
          <c:showSerName val="0"/>
          <c:showPercent val="0"/>
          <c:showBubbleSize val="0"/>
        </c:dLbls>
        <c:gapWidth val="65"/>
        <c:axId val="308736744"/>
        <c:axId val="308735176"/>
      </c:barChart>
      <c:catAx>
        <c:axId val="308736744"/>
        <c:scaling>
          <c:orientation val="minMax"/>
        </c:scaling>
        <c:delete val="1"/>
        <c:axPos val="b"/>
        <c:numFmt formatCode="General" sourceLinked="1"/>
        <c:majorTickMark val="none"/>
        <c:minorTickMark val="none"/>
        <c:tickLblPos val="nextTo"/>
        <c:crossAx val="308735176"/>
        <c:crosses val="autoZero"/>
        <c:auto val="1"/>
        <c:lblAlgn val="ctr"/>
        <c:lblOffset val="100"/>
        <c:noMultiLvlLbl val="0"/>
      </c:catAx>
      <c:valAx>
        <c:axId val="308735176"/>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873674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Automation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#8'!$E$28</c:f>
              <c:strCache>
                <c:ptCount val="1"/>
                <c:pt idx="0">
                  <c:v>All Controls Automated:</c:v>
                </c:pt>
              </c:strCache>
            </c:strRef>
          </c:cat>
          <c:val>
            <c:numRef>
              <c:f>'CSC #8'!$G$28</c:f>
              <c:numCache>
                <c:formatCode>0%</c:formatCode>
                <c:ptCount val="1"/>
                <c:pt idx="0">
                  <c:v>0</c:v>
                </c:pt>
              </c:numCache>
            </c:numRef>
          </c:val>
        </c:ser>
        <c:dLbls>
          <c:dLblPos val="inEnd"/>
          <c:showLegendKey val="0"/>
          <c:showVal val="1"/>
          <c:showCatName val="0"/>
          <c:showSerName val="0"/>
          <c:showPercent val="0"/>
          <c:showBubbleSize val="0"/>
        </c:dLbls>
        <c:gapWidth val="65"/>
        <c:axId val="306314024"/>
        <c:axId val="306320296"/>
      </c:barChart>
      <c:catAx>
        <c:axId val="306314024"/>
        <c:scaling>
          <c:orientation val="minMax"/>
        </c:scaling>
        <c:delete val="1"/>
        <c:axPos val="b"/>
        <c:numFmt formatCode="General" sourceLinked="1"/>
        <c:majorTickMark val="none"/>
        <c:minorTickMark val="none"/>
        <c:tickLblPos val="nextTo"/>
        <c:crossAx val="306320296"/>
        <c:crosses val="autoZero"/>
        <c:auto val="1"/>
        <c:lblAlgn val="ctr"/>
        <c:lblOffset val="100"/>
        <c:noMultiLvlLbl val="0"/>
      </c:catAx>
      <c:valAx>
        <c:axId val="306320296"/>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631402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Reporting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#8'!$E$29</c:f>
              <c:strCache>
                <c:ptCount val="1"/>
                <c:pt idx="0">
                  <c:v>All Controls Reported:</c:v>
                </c:pt>
              </c:strCache>
            </c:strRef>
          </c:cat>
          <c:val>
            <c:numRef>
              <c:f>'CSC #8'!$G$29</c:f>
              <c:numCache>
                <c:formatCode>0%</c:formatCode>
                <c:ptCount val="1"/>
                <c:pt idx="0">
                  <c:v>0</c:v>
                </c:pt>
              </c:numCache>
            </c:numRef>
          </c:val>
        </c:ser>
        <c:dLbls>
          <c:dLblPos val="inEnd"/>
          <c:showLegendKey val="0"/>
          <c:showVal val="1"/>
          <c:showCatName val="0"/>
          <c:showSerName val="0"/>
          <c:showPercent val="0"/>
          <c:showBubbleSize val="0"/>
        </c:dLbls>
        <c:gapWidth val="65"/>
        <c:axId val="306325000"/>
        <c:axId val="306317552"/>
      </c:barChart>
      <c:catAx>
        <c:axId val="306325000"/>
        <c:scaling>
          <c:orientation val="minMax"/>
        </c:scaling>
        <c:delete val="1"/>
        <c:axPos val="b"/>
        <c:numFmt formatCode="General" sourceLinked="1"/>
        <c:majorTickMark val="none"/>
        <c:minorTickMark val="none"/>
        <c:tickLblPos val="nextTo"/>
        <c:crossAx val="306317552"/>
        <c:crosses val="autoZero"/>
        <c:auto val="1"/>
        <c:lblAlgn val="ctr"/>
        <c:lblOffset val="100"/>
        <c:noMultiLvlLbl val="0"/>
      </c:catAx>
      <c:valAx>
        <c:axId val="306317552"/>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632500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Implementation Completion</a:t>
            </a:r>
          </a:p>
        </c:rich>
      </c:tx>
      <c:layout/>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'CSC #1'!$E$31</c:f>
              <c:strCache>
                <c:ptCount val="1"/>
                <c:pt idx="0">
                  <c:v>All Controls Implemented:</c:v>
                </c:pt>
              </c:strCache>
            </c:strRef>
          </c:cat>
          <c:val>
            <c:numRef>
              <c:f>'CSC #1'!$G$31</c:f>
              <c:numCache>
                <c:formatCode>0%</c:formatCode>
                <c:ptCount val="1"/>
                <c:pt idx="0">
                  <c:v>0</c:v>
                </c:pt>
              </c:numCache>
            </c:numRef>
          </c:val>
        </c:ser>
        <c:dLbls>
          <c:dLblPos val="inEnd"/>
          <c:showLegendKey val="0"/>
          <c:showVal val="1"/>
          <c:showCatName val="0"/>
          <c:showSerName val="0"/>
          <c:showPercent val="0"/>
          <c:showBubbleSize val="0"/>
        </c:dLbls>
        <c:gapWidth val="65"/>
        <c:axId val="306013600"/>
        <c:axId val="306013992"/>
      </c:barChart>
      <c:catAx>
        <c:axId val="306013600"/>
        <c:scaling>
          <c:orientation val="minMax"/>
        </c:scaling>
        <c:delete val="1"/>
        <c:axPos val="b"/>
        <c:numFmt formatCode="General" sourceLinked="1"/>
        <c:majorTickMark val="none"/>
        <c:minorTickMark val="none"/>
        <c:tickLblPos val="nextTo"/>
        <c:crossAx val="306013992"/>
        <c:crosses val="autoZero"/>
        <c:auto val="1"/>
        <c:lblAlgn val="ctr"/>
        <c:lblOffset val="100"/>
        <c:noMultiLvlLbl val="0"/>
      </c:catAx>
      <c:valAx>
        <c:axId val="306013992"/>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601360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a:t>Policy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strRef>
              <c:f>'CSC #8'!$E$26</c:f>
              <c:strCache>
                <c:ptCount val="1"/>
                <c:pt idx="0">
                  <c:v>All Policies Approved:</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'CSC #8'!$G$26</c:f>
              <c:numCache>
                <c:formatCode>0%</c:formatCode>
                <c:ptCount val="1"/>
                <c:pt idx="0">
                  <c:v>0</c:v>
                </c:pt>
              </c:numCache>
            </c:numRef>
          </c:val>
        </c:ser>
        <c:dLbls>
          <c:dLblPos val="inEnd"/>
          <c:showLegendKey val="0"/>
          <c:showVal val="1"/>
          <c:showCatName val="0"/>
          <c:showSerName val="0"/>
          <c:showPercent val="0"/>
          <c:showBubbleSize val="0"/>
        </c:dLbls>
        <c:gapWidth val="65"/>
        <c:axId val="306319120"/>
        <c:axId val="306314416"/>
      </c:barChart>
      <c:catAx>
        <c:axId val="306319120"/>
        <c:scaling>
          <c:orientation val="minMax"/>
        </c:scaling>
        <c:delete val="1"/>
        <c:axPos val="b"/>
        <c:numFmt formatCode="General" sourceLinked="1"/>
        <c:majorTickMark val="none"/>
        <c:minorTickMark val="none"/>
        <c:tickLblPos val="nextTo"/>
        <c:crossAx val="306314416"/>
        <c:crosses val="autoZero"/>
        <c:auto val="1"/>
        <c:lblAlgn val="ctr"/>
        <c:lblOffset val="100"/>
        <c:noMultiLvlLbl val="0"/>
      </c:catAx>
      <c:valAx>
        <c:axId val="306314416"/>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631912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Total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#9'!$E$31</c:f>
              <c:strCache>
                <c:ptCount val="1"/>
                <c:pt idx="0">
                  <c:v>Total Percentage Complete:</c:v>
                </c:pt>
              </c:strCache>
            </c:strRef>
          </c:cat>
          <c:val>
            <c:numRef>
              <c:f>'CSC #9'!$G$31</c:f>
              <c:numCache>
                <c:formatCode>0%</c:formatCode>
                <c:ptCount val="1"/>
                <c:pt idx="0">
                  <c:v>0</c:v>
                </c:pt>
              </c:numCache>
            </c:numRef>
          </c:val>
        </c:ser>
        <c:dLbls>
          <c:dLblPos val="inEnd"/>
          <c:showLegendKey val="0"/>
          <c:showVal val="1"/>
          <c:showCatName val="0"/>
          <c:showSerName val="0"/>
          <c:showPercent val="0"/>
          <c:showBubbleSize val="0"/>
        </c:dLbls>
        <c:gapWidth val="65"/>
        <c:axId val="306319512"/>
        <c:axId val="306318336"/>
      </c:barChart>
      <c:catAx>
        <c:axId val="306319512"/>
        <c:scaling>
          <c:orientation val="minMax"/>
        </c:scaling>
        <c:delete val="1"/>
        <c:axPos val="b"/>
        <c:numFmt formatCode="General" sourceLinked="1"/>
        <c:majorTickMark val="none"/>
        <c:minorTickMark val="none"/>
        <c:tickLblPos val="nextTo"/>
        <c:crossAx val="306318336"/>
        <c:crosses val="autoZero"/>
        <c:auto val="1"/>
        <c:lblAlgn val="ctr"/>
        <c:lblOffset val="100"/>
        <c:noMultiLvlLbl val="0"/>
      </c:catAx>
      <c:valAx>
        <c:axId val="306318336"/>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631951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Implementation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#9'!$E$28</c:f>
              <c:strCache>
                <c:ptCount val="1"/>
                <c:pt idx="0">
                  <c:v>All Controls Implemented:</c:v>
                </c:pt>
              </c:strCache>
            </c:strRef>
          </c:cat>
          <c:val>
            <c:numRef>
              <c:f>'CSC #9'!$G$28</c:f>
              <c:numCache>
                <c:formatCode>0%</c:formatCode>
                <c:ptCount val="1"/>
                <c:pt idx="0">
                  <c:v>0</c:v>
                </c:pt>
              </c:numCache>
            </c:numRef>
          </c:val>
        </c:ser>
        <c:dLbls>
          <c:dLblPos val="inEnd"/>
          <c:showLegendKey val="0"/>
          <c:showVal val="1"/>
          <c:showCatName val="0"/>
          <c:showSerName val="0"/>
          <c:showPercent val="0"/>
          <c:showBubbleSize val="0"/>
        </c:dLbls>
        <c:gapWidth val="65"/>
        <c:axId val="306316768"/>
        <c:axId val="306321472"/>
      </c:barChart>
      <c:catAx>
        <c:axId val="306316768"/>
        <c:scaling>
          <c:orientation val="minMax"/>
        </c:scaling>
        <c:delete val="1"/>
        <c:axPos val="b"/>
        <c:numFmt formatCode="General" sourceLinked="1"/>
        <c:majorTickMark val="none"/>
        <c:minorTickMark val="none"/>
        <c:tickLblPos val="nextTo"/>
        <c:crossAx val="306321472"/>
        <c:crosses val="autoZero"/>
        <c:auto val="1"/>
        <c:lblAlgn val="ctr"/>
        <c:lblOffset val="100"/>
        <c:noMultiLvlLbl val="0"/>
      </c:catAx>
      <c:valAx>
        <c:axId val="306321472"/>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631676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Preventive Control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#9'!$E$32</c:f>
              <c:strCache>
                <c:ptCount val="1"/>
                <c:pt idx="0">
                  <c:v>Preventive Controls Implemented:</c:v>
                </c:pt>
              </c:strCache>
            </c:strRef>
          </c:cat>
          <c:val>
            <c:numRef>
              <c:f>'CSC #9'!$G$32</c:f>
              <c:numCache>
                <c:formatCode>0%</c:formatCode>
                <c:ptCount val="1"/>
                <c:pt idx="0">
                  <c:v>0</c:v>
                </c:pt>
              </c:numCache>
            </c:numRef>
          </c:val>
        </c:ser>
        <c:dLbls>
          <c:dLblPos val="inEnd"/>
          <c:showLegendKey val="0"/>
          <c:showVal val="1"/>
          <c:showCatName val="0"/>
          <c:showSerName val="0"/>
          <c:showPercent val="0"/>
          <c:showBubbleSize val="0"/>
        </c:dLbls>
        <c:gapWidth val="65"/>
        <c:axId val="306323824"/>
        <c:axId val="306323040"/>
      </c:barChart>
      <c:catAx>
        <c:axId val="306323824"/>
        <c:scaling>
          <c:orientation val="minMax"/>
        </c:scaling>
        <c:delete val="1"/>
        <c:axPos val="b"/>
        <c:numFmt formatCode="General" sourceLinked="1"/>
        <c:majorTickMark val="none"/>
        <c:minorTickMark val="none"/>
        <c:tickLblPos val="nextTo"/>
        <c:crossAx val="306323040"/>
        <c:crosses val="autoZero"/>
        <c:auto val="1"/>
        <c:lblAlgn val="ctr"/>
        <c:lblOffset val="100"/>
        <c:noMultiLvlLbl val="0"/>
      </c:catAx>
      <c:valAx>
        <c:axId val="306323040"/>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632382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Detective Control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#9'!$E$35</c:f>
              <c:strCache>
                <c:ptCount val="1"/>
                <c:pt idx="0">
                  <c:v>Detective Controls Implemented:</c:v>
                </c:pt>
              </c:strCache>
            </c:strRef>
          </c:cat>
          <c:val>
            <c:numRef>
              <c:f>'CSC #9'!$G$35</c:f>
              <c:numCache>
                <c:formatCode>0%</c:formatCode>
                <c:ptCount val="1"/>
                <c:pt idx="0">
                  <c:v>0</c:v>
                </c:pt>
              </c:numCache>
            </c:numRef>
          </c:val>
        </c:ser>
        <c:dLbls>
          <c:dLblPos val="inEnd"/>
          <c:showLegendKey val="0"/>
          <c:showVal val="1"/>
          <c:showCatName val="0"/>
          <c:showSerName val="0"/>
          <c:showPercent val="0"/>
          <c:showBubbleSize val="0"/>
        </c:dLbls>
        <c:gapWidth val="65"/>
        <c:axId val="306319904"/>
        <c:axId val="306321864"/>
      </c:barChart>
      <c:catAx>
        <c:axId val="306319904"/>
        <c:scaling>
          <c:orientation val="minMax"/>
        </c:scaling>
        <c:delete val="1"/>
        <c:axPos val="b"/>
        <c:numFmt formatCode="General" sourceLinked="1"/>
        <c:majorTickMark val="none"/>
        <c:minorTickMark val="none"/>
        <c:tickLblPos val="nextTo"/>
        <c:crossAx val="306321864"/>
        <c:crosses val="autoZero"/>
        <c:auto val="1"/>
        <c:lblAlgn val="ctr"/>
        <c:lblOffset val="100"/>
        <c:noMultiLvlLbl val="0"/>
      </c:catAx>
      <c:valAx>
        <c:axId val="306321864"/>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631990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Automation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#9'!$E$29</c:f>
              <c:strCache>
                <c:ptCount val="1"/>
                <c:pt idx="0">
                  <c:v>All Controls Automated:</c:v>
                </c:pt>
              </c:strCache>
            </c:strRef>
          </c:cat>
          <c:val>
            <c:numRef>
              <c:f>'CSC #9'!$G$29</c:f>
              <c:numCache>
                <c:formatCode>0%</c:formatCode>
                <c:ptCount val="1"/>
                <c:pt idx="0">
                  <c:v>0</c:v>
                </c:pt>
              </c:numCache>
            </c:numRef>
          </c:val>
        </c:ser>
        <c:dLbls>
          <c:dLblPos val="inEnd"/>
          <c:showLegendKey val="0"/>
          <c:showVal val="1"/>
          <c:showCatName val="0"/>
          <c:showSerName val="0"/>
          <c:showPercent val="0"/>
          <c:showBubbleSize val="0"/>
        </c:dLbls>
        <c:gapWidth val="65"/>
        <c:axId val="306315200"/>
        <c:axId val="306324216"/>
      </c:barChart>
      <c:catAx>
        <c:axId val="306315200"/>
        <c:scaling>
          <c:orientation val="minMax"/>
        </c:scaling>
        <c:delete val="1"/>
        <c:axPos val="b"/>
        <c:numFmt formatCode="General" sourceLinked="1"/>
        <c:majorTickMark val="none"/>
        <c:minorTickMark val="none"/>
        <c:tickLblPos val="nextTo"/>
        <c:crossAx val="306324216"/>
        <c:crosses val="autoZero"/>
        <c:auto val="1"/>
        <c:lblAlgn val="ctr"/>
        <c:lblOffset val="100"/>
        <c:noMultiLvlLbl val="0"/>
      </c:catAx>
      <c:valAx>
        <c:axId val="306324216"/>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631520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Reporting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#9'!$E$30</c:f>
              <c:strCache>
                <c:ptCount val="1"/>
                <c:pt idx="0">
                  <c:v>All Controls Reported:</c:v>
                </c:pt>
              </c:strCache>
            </c:strRef>
          </c:cat>
          <c:val>
            <c:numRef>
              <c:f>'CSC #9'!$G$30</c:f>
              <c:numCache>
                <c:formatCode>0%</c:formatCode>
                <c:ptCount val="1"/>
                <c:pt idx="0">
                  <c:v>0</c:v>
                </c:pt>
              </c:numCache>
            </c:numRef>
          </c:val>
        </c:ser>
        <c:dLbls>
          <c:dLblPos val="inEnd"/>
          <c:showLegendKey val="0"/>
          <c:showVal val="1"/>
          <c:showCatName val="0"/>
          <c:showSerName val="0"/>
          <c:showPercent val="0"/>
          <c:showBubbleSize val="0"/>
        </c:dLbls>
        <c:gapWidth val="65"/>
        <c:axId val="306312848"/>
        <c:axId val="306313240"/>
      </c:barChart>
      <c:catAx>
        <c:axId val="306312848"/>
        <c:scaling>
          <c:orientation val="minMax"/>
        </c:scaling>
        <c:delete val="1"/>
        <c:axPos val="b"/>
        <c:numFmt formatCode="General" sourceLinked="1"/>
        <c:majorTickMark val="none"/>
        <c:minorTickMark val="none"/>
        <c:tickLblPos val="nextTo"/>
        <c:crossAx val="306313240"/>
        <c:crosses val="autoZero"/>
        <c:auto val="1"/>
        <c:lblAlgn val="ctr"/>
        <c:lblOffset val="100"/>
        <c:noMultiLvlLbl val="0"/>
      </c:catAx>
      <c:valAx>
        <c:axId val="306313240"/>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631284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a:t>Policy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strRef>
              <c:f>'CSC #9'!$E$27</c:f>
              <c:strCache>
                <c:ptCount val="1"/>
                <c:pt idx="0">
                  <c:v>All Policies Approved:</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'CSC #9'!$G$27</c:f>
              <c:numCache>
                <c:formatCode>0%</c:formatCode>
                <c:ptCount val="1"/>
                <c:pt idx="0">
                  <c:v>0</c:v>
                </c:pt>
              </c:numCache>
            </c:numRef>
          </c:val>
        </c:ser>
        <c:dLbls>
          <c:dLblPos val="inEnd"/>
          <c:showLegendKey val="0"/>
          <c:showVal val="1"/>
          <c:showCatName val="0"/>
          <c:showSerName val="0"/>
          <c:showPercent val="0"/>
          <c:showBubbleSize val="0"/>
        </c:dLbls>
        <c:gapWidth val="65"/>
        <c:axId val="306314808"/>
        <c:axId val="306315592"/>
      </c:barChart>
      <c:catAx>
        <c:axId val="306314808"/>
        <c:scaling>
          <c:orientation val="minMax"/>
        </c:scaling>
        <c:delete val="1"/>
        <c:axPos val="b"/>
        <c:numFmt formatCode="General" sourceLinked="1"/>
        <c:majorTickMark val="none"/>
        <c:minorTickMark val="none"/>
        <c:tickLblPos val="nextTo"/>
        <c:crossAx val="306315592"/>
        <c:crosses val="autoZero"/>
        <c:auto val="1"/>
        <c:lblAlgn val="ctr"/>
        <c:lblOffset val="100"/>
        <c:noMultiLvlLbl val="0"/>
      </c:catAx>
      <c:valAx>
        <c:axId val="306315592"/>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631480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Total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#10'!$E$34</c:f>
              <c:strCache>
                <c:ptCount val="1"/>
                <c:pt idx="0">
                  <c:v>Total Percentage Complete:</c:v>
                </c:pt>
              </c:strCache>
            </c:strRef>
          </c:cat>
          <c:val>
            <c:numRef>
              <c:f>'CSC #10'!$G$34</c:f>
              <c:numCache>
                <c:formatCode>0%</c:formatCode>
                <c:ptCount val="1"/>
                <c:pt idx="0">
                  <c:v>0</c:v>
                </c:pt>
              </c:numCache>
            </c:numRef>
          </c:val>
        </c:ser>
        <c:dLbls>
          <c:dLblPos val="inEnd"/>
          <c:showLegendKey val="0"/>
          <c:showVal val="1"/>
          <c:showCatName val="0"/>
          <c:showSerName val="0"/>
          <c:showPercent val="0"/>
          <c:showBubbleSize val="0"/>
        </c:dLbls>
        <c:gapWidth val="65"/>
        <c:axId val="306316376"/>
        <c:axId val="306317160"/>
      </c:barChart>
      <c:catAx>
        <c:axId val="306316376"/>
        <c:scaling>
          <c:orientation val="minMax"/>
        </c:scaling>
        <c:delete val="1"/>
        <c:axPos val="b"/>
        <c:numFmt formatCode="General" sourceLinked="1"/>
        <c:majorTickMark val="none"/>
        <c:minorTickMark val="none"/>
        <c:tickLblPos val="nextTo"/>
        <c:crossAx val="306317160"/>
        <c:crosses val="autoZero"/>
        <c:auto val="1"/>
        <c:lblAlgn val="ctr"/>
        <c:lblOffset val="100"/>
        <c:noMultiLvlLbl val="0"/>
      </c:catAx>
      <c:valAx>
        <c:axId val="306317160"/>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631637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Implementation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#10'!$E$35</c:f>
              <c:strCache>
                <c:ptCount val="1"/>
                <c:pt idx="0">
                  <c:v>Preventive Controls Implemented:</c:v>
                </c:pt>
              </c:strCache>
            </c:strRef>
          </c:cat>
          <c:val>
            <c:numRef>
              <c:f>'CSC #10'!$G$35</c:f>
              <c:numCache>
                <c:formatCode>0%</c:formatCode>
                <c:ptCount val="1"/>
                <c:pt idx="0">
                  <c:v>0</c:v>
                </c:pt>
              </c:numCache>
            </c:numRef>
          </c:val>
        </c:ser>
        <c:dLbls>
          <c:dLblPos val="inEnd"/>
          <c:showLegendKey val="0"/>
          <c:showVal val="1"/>
          <c:showCatName val="0"/>
          <c:showSerName val="0"/>
          <c:showPercent val="0"/>
          <c:showBubbleSize val="0"/>
        </c:dLbls>
        <c:gapWidth val="65"/>
        <c:axId val="306328528"/>
        <c:axId val="306326960"/>
      </c:barChart>
      <c:catAx>
        <c:axId val="306328528"/>
        <c:scaling>
          <c:orientation val="minMax"/>
        </c:scaling>
        <c:delete val="1"/>
        <c:axPos val="b"/>
        <c:numFmt formatCode="General" sourceLinked="1"/>
        <c:majorTickMark val="none"/>
        <c:minorTickMark val="none"/>
        <c:tickLblPos val="nextTo"/>
        <c:crossAx val="306326960"/>
        <c:crosses val="autoZero"/>
        <c:auto val="1"/>
        <c:lblAlgn val="ctr"/>
        <c:lblOffset val="100"/>
        <c:noMultiLvlLbl val="0"/>
      </c:catAx>
      <c:valAx>
        <c:axId val="306326960"/>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632852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Preventive Control Completion</a:t>
            </a:r>
          </a:p>
        </c:rich>
      </c:tx>
      <c:layout/>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'CSC #1'!$E$35</c:f>
              <c:strCache>
                <c:ptCount val="1"/>
                <c:pt idx="0">
                  <c:v>Preventive Controls Implemented:</c:v>
                </c:pt>
              </c:strCache>
            </c:strRef>
          </c:cat>
          <c:val>
            <c:numRef>
              <c:f>'CSC #1'!$G$35</c:f>
              <c:numCache>
                <c:formatCode>0%</c:formatCode>
                <c:ptCount val="1"/>
                <c:pt idx="0">
                  <c:v>0</c:v>
                </c:pt>
              </c:numCache>
            </c:numRef>
          </c:val>
        </c:ser>
        <c:dLbls>
          <c:dLblPos val="inEnd"/>
          <c:showLegendKey val="0"/>
          <c:showVal val="1"/>
          <c:showCatName val="0"/>
          <c:showSerName val="0"/>
          <c:showPercent val="0"/>
          <c:showBubbleSize val="0"/>
        </c:dLbls>
        <c:gapWidth val="65"/>
        <c:axId val="306008504"/>
        <c:axId val="306008896"/>
      </c:barChart>
      <c:catAx>
        <c:axId val="306008504"/>
        <c:scaling>
          <c:orientation val="minMax"/>
        </c:scaling>
        <c:delete val="1"/>
        <c:axPos val="b"/>
        <c:numFmt formatCode="General" sourceLinked="1"/>
        <c:majorTickMark val="none"/>
        <c:minorTickMark val="none"/>
        <c:tickLblPos val="nextTo"/>
        <c:crossAx val="306008896"/>
        <c:crosses val="autoZero"/>
        <c:auto val="1"/>
        <c:lblAlgn val="ctr"/>
        <c:lblOffset val="100"/>
        <c:noMultiLvlLbl val="0"/>
      </c:catAx>
      <c:valAx>
        <c:axId val="306008896"/>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600850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Preventive Control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#10'!$E$35</c:f>
              <c:strCache>
                <c:ptCount val="1"/>
                <c:pt idx="0">
                  <c:v>Preventive Controls Implemented:</c:v>
                </c:pt>
              </c:strCache>
            </c:strRef>
          </c:cat>
          <c:val>
            <c:numRef>
              <c:f>'CSC #10'!$G$35</c:f>
              <c:numCache>
                <c:formatCode>0%</c:formatCode>
                <c:ptCount val="1"/>
                <c:pt idx="0">
                  <c:v>0</c:v>
                </c:pt>
              </c:numCache>
            </c:numRef>
          </c:val>
        </c:ser>
        <c:dLbls>
          <c:dLblPos val="inEnd"/>
          <c:showLegendKey val="0"/>
          <c:showVal val="1"/>
          <c:showCatName val="0"/>
          <c:showSerName val="0"/>
          <c:showPercent val="0"/>
          <c:showBubbleSize val="0"/>
        </c:dLbls>
        <c:gapWidth val="65"/>
        <c:axId val="306328136"/>
        <c:axId val="306325392"/>
      </c:barChart>
      <c:catAx>
        <c:axId val="306328136"/>
        <c:scaling>
          <c:orientation val="minMax"/>
        </c:scaling>
        <c:delete val="1"/>
        <c:axPos val="b"/>
        <c:numFmt formatCode="General" sourceLinked="1"/>
        <c:majorTickMark val="none"/>
        <c:minorTickMark val="none"/>
        <c:tickLblPos val="nextTo"/>
        <c:crossAx val="306325392"/>
        <c:crosses val="autoZero"/>
        <c:auto val="1"/>
        <c:lblAlgn val="ctr"/>
        <c:lblOffset val="100"/>
        <c:noMultiLvlLbl val="0"/>
      </c:catAx>
      <c:valAx>
        <c:axId val="306325392"/>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632813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Detective Control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#10'!$E$38</c:f>
              <c:strCache>
                <c:ptCount val="1"/>
                <c:pt idx="0">
                  <c:v>Detective Controls Implemented:</c:v>
                </c:pt>
              </c:strCache>
            </c:strRef>
          </c:cat>
          <c:val>
            <c:numRef>
              <c:f>'CSC #10'!$G$38</c:f>
              <c:numCache>
                <c:formatCode>0%</c:formatCode>
                <c:ptCount val="1"/>
                <c:pt idx="0">
                  <c:v>0</c:v>
                </c:pt>
              </c:numCache>
            </c:numRef>
          </c:val>
        </c:ser>
        <c:dLbls>
          <c:dLblPos val="inEnd"/>
          <c:showLegendKey val="0"/>
          <c:showVal val="1"/>
          <c:showCatName val="0"/>
          <c:showSerName val="0"/>
          <c:showPercent val="0"/>
          <c:showBubbleSize val="0"/>
        </c:dLbls>
        <c:gapWidth val="65"/>
        <c:axId val="306326176"/>
        <c:axId val="306326568"/>
      </c:barChart>
      <c:catAx>
        <c:axId val="306326176"/>
        <c:scaling>
          <c:orientation val="minMax"/>
        </c:scaling>
        <c:delete val="1"/>
        <c:axPos val="b"/>
        <c:numFmt formatCode="General" sourceLinked="1"/>
        <c:majorTickMark val="none"/>
        <c:minorTickMark val="none"/>
        <c:tickLblPos val="nextTo"/>
        <c:crossAx val="306326568"/>
        <c:crosses val="autoZero"/>
        <c:auto val="1"/>
        <c:lblAlgn val="ctr"/>
        <c:lblOffset val="100"/>
        <c:noMultiLvlLbl val="0"/>
      </c:catAx>
      <c:valAx>
        <c:axId val="306326568"/>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632617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Automation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#10'!$E$32</c:f>
              <c:strCache>
                <c:ptCount val="1"/>
                <c:pt idx="0">
                  <c:v>All Controls Automated:</c:v>
                </c:pt>
              </c:strCache>
            </c:strRef>
          </c:cat>
          <c:val>
            <c:numRef>
              <c:f>'CSC #10'!$G$32</c:f>
              <c:numCache>
                <c:formatCode>0%</c:formatCode>
                <c:ptCount val="1"/>
                <c:pt idx="0">
                  <c:v>0</c:v>
                </c:pt>
              </c:numCache>
            </c:numRef>
          </c:val>
        </c:ser>
        <c:dLbls>
          <c:dLblPos val="inEnd"/>
          <c:showLegendKey val="0"/>
          <c:showVal val="1"/>
          <c:showCatName val="0"/>
          <c:showSerName val="0"/>
          <c:showPercent val="0"/>
          <c:showBubbleSize val="0"/>
        </c:dLbls>
        <c:gapWidth val="65"/>
        <c:axId val="309731288"/>
        <c:axId val="309724232"/>
      </c:barChart>
      <c:catAx>
        <c:axId val="309731288"/>
        <c:scaling>
          <c:orientation val="minMax"/>
        </c:scaling>
        <c:delete val="1"/>
        <c:axPos val="b"/>
        <c:numFmt formatCode="General" sourceLinked="1"/>
        <c:majorTickMark val="none"/>
        <c:minorTickMark val="none"/>
        <c:tickLblPos val="nextTo"/>
        <c:crossAx val="309724232"/>
        <c:crosses val="autoZero"/>
        <c:auto val="1"/>
        <c:lblAlgn val="ctr"/>
        <c:lblOffset val="100"/>
        <c:noMultiLvlLbl val="0"/>
      </c:catAx>
      <c:valAx>
        <c:axId val="309724232"/>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973128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Reporting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#10'!$E$33</c:f>
              <c:strCache>
                <c:ptCount val="1"/>
                <c:pt idx="0">
                  <c:v>All Controls Reported:</c:v>
                </c:pt>
              </c:strCache>
            </c:strRef>
          </c:cat>
          <c:val>
            <c:numRef>
              <c:f>'CSC #10'!$G$33</c:f>
              <c:numCache>
                <c:formatCode>0%</c:formatCode>
                <c:ptCount val="1"/>
                <c:pt idx="0">
                  <c:v>0</c:v>
                </c:pt>
              </c:numCache>
            </c:numRef>
          </c:val>
        </c:ser>
        <c:dLbls>
          <c:dLblPos val="inEnd"/>
          <c:showLegendKey val="0"/>
          <c:showVal val="1"/>
          <c:showCatName val="0"/>
          <c:showSerName val="0"/>
          <c:showPercent val="0"/>
          <c:showBubbleSize val="0"/>
        </c:dLbls>
        <c:gapWidth val="65"/>
        <c:axId val="309730896"/>
        <c:axId val="309726192"/>
      </c:barChart>
      <c:catAx>
        <c:axId val="309730896"/>
        <c:scaling>
          <c:orientation val="minMax"/>
        </c:scaling>
        <c:delete val="1"/>
        <c:axPos val="b"/>
        <c:numFmt formatCode="General" sourceLinked="1"/>
        <c:majorTickMark val="none"/>
        <c:minorTickMark val="none"/>
        <c:tickLblPos val="nextTo"/>
        <c:crossAx val="309726192"/>
        <c:crosses val="autoZero"/>
        <c:auto val="1"/>
        <c:lblAlgn val="ctr"/>
        <c:lblOffset val="100"/>
        <c:noMultiLvlLbl val="0"/>
      </c:catAx>
      <c:valAx>
        <c:axId val="309726192"/>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973089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a:t>Policy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strRef>
              <c:f>'CSC #10'!$E$30</c:f>
              <c:strCache>
                <c:ptCount val="1"/>
                <c:pt idx="0">
                  <c:v>All Policies Approved:</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'CSC #10'!$G$30</c:f>
              <c:numCache>
                <c:formatCode>0%</c:formatCode>
                <c:ptCount val="1"/>
                <c:pt idx="0">
                  <c:v>0</c:v>
                </c:pt>
              </c:numCache>
            </c:numRef>
          </c:val>
        </c:ser>
        <c:dLbls>
          <c:dLblPos val="inEnd"/>
          <c:showLegendKey val="0"/>
          <c:showVal val="1"/>
          <c:showCatName val="0"/>
          <c:showSerName val="0"/>
          <c:showPercent val="0"/>
          <c:showBubbleSize val="0"/>
        </c:dLbls>
        <c:gapWidth val="65"/>
        <c:axId val="309726584"/>
        <c:axId val="309724624"/>
      </c:barChart>
      <c:catAx>
        <c:axId val="309726584"/>
        <c:scaling>
          <c:orientation val="minMax"/>
        </c:scaling>
        <c:delete val="1"/>
        <c:axPos val="b"/>
        <c:numFmt formatCode="General" sourceLinked="1"/>
        <c:majorTickMark val="none"/>
        <c:minorTickMark val="none"/>
        <c:tickLblPos val="nextTo"/>
        <c:crossAx val="309724624"/>
        <c:crosses val="autoZero"/>
        <c:auto val="1"/>
        <c:lblAlgn val="ctr"/>
        <c:lblOffset val="100"/>
        <c:noMultiLvlLbl val="0"/>
      </c:catAx>
      <c:valAx>
        <c:axId val="309724624"/>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972658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Total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#11'!$E$35</c:f>
              <c:strCache>
                <c:ptCount val="1"/>
                <c:pt idx="0">
                  <c:v>Total Percentage Complete:</c:v>
                </c:pt>
              </c:strCache>
            </c:strRef>
          </c:cat>
          <c:val>
            <c:numRef>
              <c:f>'CSC #11'!$G$35</c:f>
              <c:numCache>
                <c:formatCode>0%</c:formatCode>
                <c:ptCount val="1"/>
                <c:pt idx="0">
                  <c:v>0</c:v>
                </c:pt>
              </c:numCache>
            </c:numRef>
          </c:val>
        </c:ser>
        <c:dLbls>
          <c:dLblPos val="inEnd"/>
          <c:showLegendKey val="0"/>
          <c:showVal val="1"/>
          <c:showCatName val="0"/>
          <c:showSerName val="0"/>
          <c:showPercent val="0"/>
          <c:showBubbleSize val="0"/>
        </c:dLbls>
        <c:gapWidth val="65"/>
        <c:axId val="309720704"/>
        <c:axId val="309721880"/>
      </c:barChart>
      <c:catAx>
        <c:axId val="309720704"/>
        <c:scaling>
          <c:orientation val="minMax"/>
        </c:scaling>
        <c:delete val="1"/>
        <c:axPos val="b"/>
        <c:numFmt formatCode="General" sourceLinked="1"/>
        <c:majorTickMark val="none"/>
        <c:minorTickMark val="none"/>
        <c:tickLblPos val="nextTo"/>
        <c:crossAx val="309721880"/>
        <c:crosses val="autoZero"/>
        <c:auto val="1"/>
        <c:lblAlgn val="ctr"/>
        <c:lblOffset val="100"/>
        <c:noMultiLvlLbl val="0"/>
      </c:catAx>
      <c:valAx>
        <c:axId val="309721880"/>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972070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Implementation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#11'!$E$36</c:f>
              <c:strCache>
                <c:ptCount val="1"/>
                <c:pt idx="0">
                  <c:v>Preventive Controls Implemented:</c:v>
                </c:pt>
              </c:strCache>
            </c:strRef>
          </c:cat>
          <c:val>
            <c:numRef>
              <c:f>'CSC #11'!$G$36</c:f>
              <c:numCache>
                <c:formatCode>0%</c:formatCode>
                <c:ptCount val="1"/>
                <c:pt idx="0">
                  <c:v>0</c:v>
                </c:pt>
              </c:numCache>
            </c:numRef>
          </c:val>
        </c:ser>
        <c:dLbls>
          <c:dLblPos val="inEnd"/>
          <c:showLegendKey val="0"/>
          <c:showVal val="1"/>
          <c:showCatName val="0"/>
          <c:showSerName val="0"/>
          <c:showPercent val="0"/>
          <c:showBubbleSize val="0"/>
        </c:dLbls>
        <c:gapWidth val="65"/>
        <c:axId val="309726976"/>
        <c:axId val="309725408"/>
      </c:barChart>
      <c:catAx>
        <c:axId val="309726976"/>
        <c:scaling>
          <c:orientation val="minMax"/>
        </c:scaling>
        <c:delete val="1"/>
        <c:axPos val="b"/>
        <c:numFmt formatCode="General" sourceLinked="1"/>
        <c:majorTickMark val="none"/>
        <c:minorTickMark val="none"/>
        <c:tickLblPos val="nextTo"/>
        <c:crossAx val="309725408"/>
        <c:crosses val="autoZero"/>
        <c:auto val="1"/>
        <c:lblAlgn val="ctr"/>
        <c:lblOffset val="100"/>
        <c:noMultiLvlLbl val="0"/>
      </c:catAx>
      <c:valAx>
        <c:axId val="309725408"/>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972697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Preventive Control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#11'!$E$36</c:f>
              <c:strCache>
                <c:ptCount val="1"/>
                <c:pt idx="0">
                  <c:v>Preventive Controls Implemented:</c:v>
                </c:pt>
              </c:strCache>
            </c:strRef>
          </c:cat>
          <c:val>
            <c:numRef>
              <c:f>'CSC #11'!$G$36</c:f>
              <c:numCache>
                <c:formatCode>0%</c:formatCode>
                <c:ptCount val="1"/>
                <c:pt idx="0">
                  <c:v>0</c:v>
                </c:pt>
              </c:numCache>
            </c:numRef>
          </c:val>
        </c:ser>
        <c:dLbls>
          <c:dLblPos val="inEnd"/>
          <c:showLegendKey val="0"/>
          <c:showVal val="1"/>
          <c:showCatName val="0"/>
          <c:showSerName val="0"/>
          <c:showPercent val="0"/>
          <c:showBubbleSize val="0"/>
        </c:dLbls>
        <c:gapWidth val="65"/>
        <c:axId val="309722272"/>
        <c:axId val="309727760"/>
      </c:barChart>
      <c:catAx>
        <c:axId val="309722272"/>
        <c:scaling>
          <c:orientation val="minMax"/>
        </c:scaling>
        <c:delete val="1"/>
        <c:axPos val="b"/>
        <c:numFmt formatCode="General" sourceLinked="1"/>
        <c:majorTickMark val="none"/>
        <c:minorTickMark val="none"/>
        <c:tickLblPos val="nextTo"/>
        <c:crossAx val="309727760"/>
        <c:crosses val="autoZero"/>
        <c:auto val="1"/>
        <c:lblAlgn val="ctr"/>
        <c:lblOffset val="100"/>
        <c:noMultiLvlLbl val="0"/>
      </c:catAx>
      <c:valAx>
        <c:axId val="309727760"/>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972227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Detective Control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#11'!$E$39</c:f>
              <c:strCache>
                <c:ptCount val="1"/>
                <c:pt idx="0">
                  <c:v>Detective Controls Implemented:</c:v>
                </c:pt>
              </c:strCache>
            </c:strRef>
          </c:cat>
          <c:val>
            <c:numRef>
              <c:f>'CSC #11'!$G$39</c:f>
              <c:numCache>
                <c:formatCode>0%</c:formatCode>
                <c:ptCount val="1"/>
                <c:pt idx="0">
                  <c:v>0</c:v>
                </c:pt>
              </c:numCache>
            </c:numRef>
          </c:val>
        </c:ser>
        <c:dLbls>
          <c:dLblPos val="inEnd"/>
          <c:showLegendKey val="0"/>
          <c:showVal val="1"/>
          <c:showCatName val="0"/>
          <c:showSerName val="0"/>
          <c:showPercent val="0"/>
          <c:showBubbleSize val="0"/>
        </c:dLbls>
        <c:gapWidth val="65"/>
        <c:axId val="309725800"/>
        <c:axId val="309722664"/>
      </c:barChart>
      <c:catAx>
        <c:axId val="309725800"/>
        <c:scaling>
          <c:orientation val="minMax"/>
        </c:scaling>
        <c:delete val="1"/>
        <c:axPos val="b"/>
        <c:numFmt formatCode="General" sourceLinked="1"/>
        <c:majorTickMark val="none"/>
        <c:minorTickMark val="none"/>
        <c:tickLblPos val="nextTo"/>
        <c:crossAx val="309722664"/>
        <c:crosses val="autoZero"/>
        <c:auto val="1"/>
        <c:lblAlgn val="ctr"/>
        <c:lblOffset val="100"/>
        <c:noMultiLvlLbl val="0"/>
      </c:catAx>
      <c:valAx>
        <c:axId val="309722664"/>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972580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Automation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#11'!$E$33</c:f>
              <c:strCache>
                <c:ptCount val="1"/>
                <c:pt idx="0">
                  <c:v>All Controls Automated:</c:v>
                </c:pt>
              </c:strCache>
            </c:strRef>
          </c:cat>
          <c:val>
            <c:numRef>
              <c:f>'CSC #11'!$G$33</c:f>
              <c:numCache>
                <c:formatCode>0%</c:formatCode>
                <c:ptCount val="1"/>
                <c:pt idx="0">
                  <c:v>0</c:v>
                </c:pt>
              </c:numCache>
            </c:numRef>
          </c:val>
        </c:ser>
        <c:dLbls>
          <c:dLblPos val="inEnd"/>
          <c:showLegendKey val="0"/>
          <c:showVal val="1"/>
          <c:showCatName val="0"/>
          <c:showSerName val="0"/>
          <c:showPercent val="0"/>
          <c:showBubbleSize val="0"/>
        </c:dLbls>
        <c:gapWidth val="65"/>
        <c:axId val="309728152"/>
        <c:axId val="309723448"/>
      </c:barChart>
      <c:catAx>
        <c:axId val="309728152"/>
        <c:scaling>
          <c:orientation val="minMax"/>
        </c:scaling>
        <c:delete val="1"/>
        <c:axPos val="b"/>
        <c:numFmt formatCode="General" sourceLinked="1"/>
        <c:majorTickMark val="none"/>
        <c:minorTickMark val="none"/>
        <c:tickLblPos val="nextTo"/>
        <c:crossAx val="309723448"/>
        <c:crosses val="autoZero"/>
        <c:auto val="1"/>
        <c:lblAlgn val="ctr"/>
        <c:lblOffset val="100"/>
        <c:noMultiLvlLbl val="0"/>
      </c:catAx>
      <c:valAx>
        <c:axId val="309723448"/>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972815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Detective Control Completion</a:t>
            </a:r>
          </a:p>
        </c:rich>
      </c:tx>
      <c:layout/>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'CSC #1'!$E$38</c:f>
              <c:strCache>
                <c:ptCount val="1"/>
                <c:pt idx="0">
                  <c:v>Detective Controls Implemented:</c:v>
                </c:pt>
              </c:strCache>
            </c:strRef>
          </c:cat>
          <c:val>
            <c:numRef>
              <c:f>'CSC #1'!$G$38</c:f>
              <c:numCache>
                <c:formatCode>0%</c:formatCode>
                <c:ptCount val="1"/>
                <c:pt idx="0">
                  <c:v>0</c:v>
                </c:pt>
              </c:numCache>
            </c:numRef>
          </c:val>
        </c:ser>
        <c:dLbls>
          <c:dLblPos val="inEnd"/>
          <c:showLegendKey val="0"/>
          <c:showVal val="1"/>
          <c:showCatName val="0"/>
          <c:showSerName val="0"/>
          <c:showPercent val="0"/>
          <c:showBubbleSize val="0"/>
        </c:dLbls>
        <c:gapWidth val="65"/>
        <c:axId val="306015560"/>
        <c:axId val="306013208"/>
      </c:barChart>
      <c:catAx>
        <c:axId val="306015560"/>
        <c:scaling>
          <c:orientation val="minMax"/>
        </c:scaling>
        <c:delete val="1"/>
        <c:axPos val="b"/>
        <c:numFmt formatCode="General" sourceLinked="1"/>
        <c:majorTickMark val="none"/>
        <c:minorTickMark val="none"/>
        <c:tickLblPos val="nextTo"/>
        <c:crossAx val="306013208"/>
        <c:crosses val="autoZero"/>
        <c:auto val="1"/>
        <c:lblAlgn val="ctr"/>
        <c:lblOffset val="100"/>
        <c:noMultiLvlLbl val="0"/>
      </c:catAx>
      <c:valAx>
        <c:axId val="306013208"/>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601556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Reporting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#11'!$E$34</c:f>
              <c:strCache>
                <c:ptCount val="1"/>
                <c:pt idx="0">
                  <c:v>All Controls Reported:</c:v>
                </c:pt>
              </c:strCache>
            </c:strRef>
          </c:cat>
          <c:val>
            <c:numRef>
              <c:f>'CSC #11'!$G$34</c:f>
              <c:numCache>
                <c:formatCode>0%</c:formatCode>
                <c:ptCount val="1"/>
                <c:pt idx="0">
                  <c:v>0</c:v>
                </c:pt>
              </c:numCache>
            </c:numRef>
          </c:val>
        </c:ser>
        <c:dLbls>
          <c:dLblPos val="inEnd"/>
          <c:showLegendKey val="0"/>
          <c:showVal val="1"/>
          <c:showCatName val="0"/>
          <c:showSerName val="0"/>
          <c:showPercent val="0"/>
          <c:showBubbleSize val="0"/>
        </c:dLbls>
        <c:gapWidth val="65"/>
        <c:axId val="309719528"/>
        <c:axId val="309728544"/>
      </c:barChart>
      <c:catAx>
        <c:axId val="309719528"/>
        <c:scaling>
          <c:orientation val="minMax"/>
        </c:scaling>
        <c:delete val="1"/>
        <c:axPos val="b"/>
        <c:numFmt formatCode="General" sourceLinked="1"/>
        <c:majorTickMark val="none"/>
        <c:minorTickMark val="none"/>
        <c:tickLblPos val="nextTo"/>
        <c:crossAx val="309728544"/>
        <c:crosses val="autoZero"/>
        <c:auto val="1"/>
        <c:lblAlgn val="ctr"/>
        <c:lblOffset val="100"/>
        <c:noMultiLvlLbl val="0"/>
      </c:catAx>
      <c:valAx>
        <c:axId val="309728544"/>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971952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a:t>Policy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strRef>
              <c:f>'CSC #11'!$E$31</c:f>
              <c:strCache>
                <c:ptCount val="1"/>
                <c:pt idx="0">
                  <c:v>All Policies Approved:</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'CSC #11'!$G$31</c:f>
              <c:numCache>
                <c:formatCode>0%</c:formatCode>
                <c:ptCount val="1"/>
                <c:pt idx="0">
                  <c:v>0</c:v>
                </c:pt>
              </c:numCache>
            </c:numRef>
          </c:val>
        </c:ser>
        <c:dLbls>
          <c:dLblPos val="inEnd"/>
          <c:showLegendKey val="0"/>
          <c:showVal val="1"/>
          <c:showCatName val="0"/>
          <c:showSerName val="0"/>
          <c:showPercent val="0"/>
          <c:showBubbleSize val="0"/>
        </c:dLbls>
        <c:gapWidth val="65"/>
        <c:axId val="309728936"/>
        <c:axId val="309730504"/>
      </c:barChart>
      <c:catAx>
        <c:axId val="309728936"/>
        <c:scaling>
          <c:orientation val="minMax"/>
        </c:scaling>
        <c:delete val="1"/>
        <c:axPos val="b"/>
        <c:numFmt formatCode="General" sourceLinked="1"/>
        <c:majorTickMark val="none"/>
        <c:minorTickMark val="none"/>
        <c:tickLblPos val="nextTo"/>
        <c:crossAx val="309730504"/>
        <c:crosses val="autoZero"/>
        <c:auto val="1"/>
        <c:lblAlgn val="ctr"/>
        <c:lblOffset val="100"/>
        <c:noMultiLvlLbl val="0"/>
      </c:catAx>
      <c:valAx>
        <c:axId val="309730504"/>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972893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Total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#12'!$E$42</c:f>
              <c:strCache>
                <c:ptCount val="1"/>
                <c:pt idx="0">
                  <c:v>Total Percentage Complete:</c:v>
                </c:pt>
              </c:strCache>
            </c:strRef>
          </c:cat>
          <c:val>
            <c:numRef>
              <c:f>'CSC #12'!$G$42</c:f>
              <c:numCache>
                <c:formatCode>0%</c:formatCode>
                <c:ptCount val="1"/>
                <c:pt idx="0">
                  <c:v>0</c:v>
                </c:pt>
              </c:numCache>
            </c:numRef>
          </c:val>
        </c:ser>
        <c:dLbls>
          <c:dLblPos val="inEnd"/>
          <c:showLegendKey val="0"/>
          <c:showVal val="1"/>
          <c:showCatName val="0"/>
          <c:showSerName val="0"/>
          <c:showPercent val="0"/>
          <c:showBubbleSize val="0"/>
        </c:dLbls>
        <c:gapWidth val="65"/>
        <c:axId val="309720312"/>
        <c:axId val="309732856"/>
      </c:barChart>
      <c:catAx>
        <c:axId val="309720312"/>
        <c:scaling>
          <c:orientation val="minMax"/>
        </c:scaling>
        <c:delete val="1"/>
        <c:axPos val="b"/>
        <c:numFmt formatCode="General" sourceLinked="1"/>
        <c:majorTickMark val="none"/>
        <c:minorTickMark val="none"/>
        <c:tickLblPos val="nextTo"/>
        <c:crossAx val="309732856"/>
        <c:crosses val="autoZero"/>
        <c:auto val="1"/>
        <c:lblAlgn val="ctr"/>
        <c:lblOffset val="100"/>
        <c:noMultiLvlLbl val="0"/>
      </c:catAx>
      <c:valAx>
        <c:axId val="309732856"/>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972031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Implementation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#12'!$E$39</c:f>
              <c:strCache>
                <c:ptCount val="1"/>
                <c:pt idx="0">
                  <c:v>All Controls Implemented:</c:v>
                </c:pt>
              </c:strCache>
            </c:strRef>
          </c:cat>
          <c:val>
            <c:numRef>
              <c:f>'CSC #12'!$G$39</c:f>
              <c:numCache>
                <c:formatCode>0%</c:formatCode>
                <c:ptCount val="1"/>
                <c:pt idx="0">
                  <c:v>0</c:v>
                </c:pt>
              </c:numCache>
            </c:numRef>
          </c:val>
        </c:ser>
        <c:dLbls>
          <c:dLblPos val="inEnd"/>
          <c:showLegendKey val="0"/>
          <c:showVal val="1"/>
          <c:showCatName val="0"/>
          <c:showSerName val="0"/>
          <c:showPercent val="0"/>
          <c:showBubbleSize val="0"/>
        </c:dLbls>
        <c:gapWidth val="65"/>
        <c:axId val="309732072"/>
        <c:axId val="309732464"/>
      </c:barChart>
      <c:catAx>
        <c:axId val="309732072"/>
        <c:scaling>
          <c:orientation val="minMax"/>
        </c:scaling>
        <c:delete val="1"/>
        <c:axPos val="b"/>
        <c:numFmt formatCode="General" sourceLinked="1"/>
        <c:majorTickMark val="none"/>
        <c:minorTickMark val="none"/>
        <c:tickLblPos val="nextTo"/>
        <c:crossAx val="309732464"/>
        <c:crosses val="autoZero"/>
        <c:auto val="1"/>
        <c:lblAlgn val="ctr"/>
        <c:lblOffset val="100"/>
        <c:noMultiLvlLbl val="0"/>
      </c:catAx>
      <c:valAx>
        <c:axId val="309732464"/>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973207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Preventive Control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#12'!$E$43</c:f>
              <c:strCache>
                <c:ptCount val="1"/>
                <c:pt idx="0">
                  <c:v>Preventive Controls Implemented:</c:v>
                </c:pt>
              </c:strCache>
            </c:strRef>
          </c:cat>
          <c:val>
            <c:numRef>
              <c:f>'CSC #12'!$G$43</c:f>
              <c:numCache>
                <c:formatCode>0%</c:formatCode>
                <c:ptCount val="1"/>
                <c:pt idx="0">
                  <c:v>0</c:v>
                </c:pt>
              </c:numCache>
            </c:numRef>
          </c:val>
        </c:ser>
        <c:dLbls>
          <c:dLblPos val="inEnd"/>
          <c:showLegendKey val="0"/>
          <c:showVal val="1"/>
          <c:showCatName val="0"/>
          <c:showSerName val="0"/>
          <c:showPercent val="0"/>
          <c:showBubbleSize val="0"/>
        </c:dLbls>
        <c:gapWidth val="65"/>
        <c:axId val="309733640"/>
        <c:axId val="309734032"/>
      </c:barChart>
      <c:catAx>
        <c:axId val="309733640"/>
        <c:scaling>
          <c:orientation val="minMax"/>
        </c:scaling>
        <c:delete val="1"/>
        <c:axPos val="b"/>
        <c:numFmt formatCode="General" sourceLinked="1"/>
        <c:majorTickMark val="none"/>
        <c:minorTickMark val="none"/>
        <c:tickLblPos val="nextTo"/>
        <c:crossAx val="309734032"/>
        <c:crosses val="autoZero"/>
        <c:auto val="1"/>
        <c:lblAlgn val="ctr"/>
        <c:lblOffset val="100"/>
        <c:noMultiLvlLbl val="0"/>
      </c:catAx>
      <c:valAx>
        <c:axId val="309734032"/>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973364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Detective Control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#12'!$E$46</c:f>
              <c:strCache>
                <c:ptCount val="1"/>
                <c:pt idx="0">
                  <c:v>Detective Controls Implemented:</c:v>
                </c:pt>
              </c:strCache>
            </c:strRef>
          </c:cat>
          <c:val>
            <c:numRef>
              <c:f>'CSC #12'!$G$46</c:f>
              <c:numCache>
                <c:formatCode>0%</c:formatCode>
                <c:ptCount val="1"/>
                <c:pt idx="0">
                  <c:v>0</c:v>
                </c:pt>
              </c:numCache>
            </c:numRef>
          </c:val>
        </c:ser>
        <c:dLbls>
          <c:dLblPos val="inEnd"/>
          <c:showLegendKey val="0"/>
          <c:showVal val="1"/>
          <c:showCatName val="0"/>
          <c:showSerName val="0"/>
          <c:showPercent val="0"/>
          <c:showBubbleSize val="0"/>
        </c:dLbls>
        <c:gapWidth val="65"/>
        <c:axId val="309734816"/>
        <c:axId val="311916320"/>
      </c:barChart>
      <c:catAx>
        <c:axId val="309734816"/>
        <c:scaling>
          <c:orientation val="minMax"/>
        </c:scaling>
        <c:delete val="1"/>
        <c:axPos val="b"/>
        <c:numFmt formatCode="General" sourceLinked="1"/>
        <c:majorTickMark val="none"/>
        <c:minorTickMark val="none"/>
        <c:tickLblPos val="nextTo"/>
        <c:crossAx val="311916320"/>
        <c:crosses val="autoZero"/>
        <c:auto val="1"/>
        <c:lblAlgn val="ctr"/>
        <c:lblOffset val="100"/>
        <c:noMultiLvlLbl val="0"/>
      </c:catAx>
      <c:valAx>
        <c:axId val="311916320"/>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973481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Automation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#12'!$E$40</c:f>
              <c:strCache>
                <c:ptCount val="1"/>
                <c:pt idx="0">
                  <c:v>All Controls Automated:</c:v>
                </c:pt>
              </c:strCache>
            </c:strRef>
          </c:cat>
          <c:val>
            <c:numRef>
              <c:f>'CSC #12'!$G$40</c:f>
              <c:numCache>
                <c:formatCode>0%</c:formatCode>
                <c:ptCount val="1"/>
                <c:pt idx="0">
                  <c:v>0</c:v>
                </c:pt>
              </c:numCache>
            </c:numRef>
          </c:val>
        </c:ser>
        <c:dLbls>
          <c:dLblPos val="inEnd"/>
          <c:showLegendKey val="0"/>
          <c:showVal val="1"/>
          <c:showCatName val="0"/>
          <c:showSerName val="0"/>
          <c:showPercent val="0"/>
          <c:showBubbleSize val="0"/>
        </c:dLbls>
        <c:gapWidth val="65"/>
        <c:axId val="311913968"/>
        <c:axId val="311915928"/>
      </c:barChart>
      <c:catAx>
        <c:axId val="311913968"/>
        <c:scaling>
          <c:orientation val="minMax"/>
        </c:scaling>
        <c:delete val="1"/>
        <c:axPos val="b"/>
        <c:numFmt formatCode="General" sourceLinked="1"/>
        <c:majorTickMark val="none"/>
        <c:minorTickMark val="none"/>
        <c:tickLblPos val="nextTo"/>
        <c:crossAx val="311915928"/>
        <c:crosses val="autoZero"/>
        <c:auto val="1"/>
        <c:lblAlgn val="ctr"/>
        <c:lblOffset val="100"/>
        <c:noMultiLvlLbl val="0"/>
      </c:catAx>
      <c:valAx>
        <c:axId val="311915928"/>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191396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Reporting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#12'!$E$41</c:f>
              <c:strCache>
                <c:ptCount val="1"/>
                <c:pt idx="0">
                  <c:v>All Controls Reported:</c:v>
                </c:pt>
              </c:strCache>
            </c:strRef>
          </c:cat>
          <c:val>
            <c:numRef>
              <c:f>'CSC #12'!$G$41</c:f>
              <c:numCache>
                <c:formatCode>0%</c:formatCode>
                <c:ptCount val="1"/>
                <c:pt idx="0">
                  <c:v>0</c:v>
                </c:pt>
              </c:numCache>
            </c:numRef>
          </c:val>
        </c:ser>
        <c:dLbls>
          <c:dLblPos val="inEnd"/>
          <c:showLegendKey val="0"/>
          <c:showVal val="1"/>
          <c:showCatName val="0"/>
          <c:showSerName val="0"/>
          <c:showPercent val="0"/>
          <c:showBubbleSize val="0"/>
        </c:dLbls>
        <c:gapWidth val="65"/>
        <c:axId val="311918672"/>
        <c:axId val="311914360"/>
      </c:barChart>
      <c:catAx>
        <c:axId val="311918672"/>
        <c:scaling>
          <c:orientation val="minMax"/>
        </c:scaling>
        <c:delete val="1"/>
        <c:axPos val="b"/>
        <c:numFmt formatCode="General" sourceLinked="1"/>
        <c:majorTickMark val="none"/>
        <c:minorTickMark val="none"/>
        <c:tickLblPos val="nextTo"/>
        <c:crossAx val="311914360"/>
        <c:crosses val="autoZero"/>
        <c:auto val="1"/>
        <c:lblAlgn val="ctr"/>
        <c:lblOffset val="100"/>
        <c:noMultiLvlLbl val="0"/>
      </c:catAx>
      <c:valAx>
        <c:axId val="311914360"/>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191867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a:t>Policy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strRef>
              <c:f>'CSC #12'!$E$38</c:f>
              <c:strCache>
                <c:ptCount val="1"/>
                <c:pt idx="0">
                  <c:v>All Policies Approved:</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'CSC #12'!$G$38</c:f>
              <c:numCache>
                <c:formatCode>0%</c:formatCode>
                <c:ptCount val="1"/>
                <c:pt idx="0">
                  <c:v>0</c:v>
                </c:pt>
              </c:numCache>
            </c:numRef>
          </c:val>
        </c:ser>
        <c:dLbls>
          <c:dLblPos val="inEnd"/>
          <c:showLegendKey val="0"/>
          <c:showVal val="1"/>
          <c:showCatName val="0"/>
          <c:showSerName val="0"/>
          <c:showPercent val="0"/>
          <c:showBubbleSize val="0"/>
        </c:dLbls>
        <c:gapWidth val="65"/>
        <c:axId val="311914752"/>
        <c:axId val="311915144"/>
      </c:barChart>
      <c:catAx>
        <c:axId val="311914752"/>
        <c:scaling>
          <c:orientation val="minMax"/>
        </c:scaling>
        <c:delete val="1"/>
        <c:axPos val="b"/>
        <c:numFmt formatCode="General" sourceLinked="1"/>
        <c:majorTickMark val="none"/>
        <c:minorTickMark val="none"/>
        <c:tickLblPos val="nextTo"/>
        <c:crossAx val="311915144"/>
        <c:crosses val="autoZero"/>
        <c:auto val="1"/>
        <c:lblAlgn val="ctr"/>
        <c:lblOffset val="100"/>
        <c:noMultiLvlLbl val="0"/>
      </c:catAx>
      <c:valAx>
        <c:axId val="311915144"/>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191475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Total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#13'!$E$46</c:f>
              <c:strCache>
                <c:ptCount val="1"/>
                <c:pt idx="0">
                  <c:v>Total Percentage Complete:</c:v>
                </c:pt>
              </c:strCache>
            </c:strRef>
          </c:cat>
          <c:val>
            <c:numRef>
              <c:f>'CSC #13'!$G$46</c:f>
              <c:numCache>
                <c:formatCode>0%</c:formatCode>
                <c:ptCount val="1"/>
                <c:pt idx="0">
                  <c:v>0</c:v>
                </c:pt>
              </c:numCache>
            </c:numRef>
          </c:val>
        </c:ser>
        <c:dLbls>
          <c:dLblPos val="inEnd"/>
          <c:showLegendKey val="0"/>
          <c:showVal val="1"/>
          <c:showCatName val="0"/>
          <c:showSerName val="0"/>
          <c:showPercent val="0"/>
          <c:showBubbleSize val="0"/>
        </c:dLbls>
        <c:gapWidth val="65"/>
        <c:axId val="311919064"/>
        <c:axId val="311917104"/>
      </c:barChart>
      <c:catAx>
        <c:axId val="311919064"/>
        <c:scaling>
          <c:orientation val="minMax"/>
        </c:scaling>
        <c:delete val="1"/>
        <c:axPos val="b"/>
        <c:numFmt formatCode="General" sourceLinked="1"/>
        <c:majorTickMark val="none"/>
        <c:minorTickMark val="none"/>
        <c:tickLblPos val="nextTo"/>
        <c:crossAx val="311917104"/>
        <c:crosses val="autoZero"/>
        <c:auto val="1"/>
        <c:lblAlgn val="ctr"/>
        <c:lblOffset val="100"/>
        <c:noMultiLvlLbl val="0"/>
      </c:catAx>
      <c:valAx>
        <c:axId val="311917104"/>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191906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Automation Completion</a:t>
            </a:r>
          </a:p>
        </c:rich>
      </c:tx>
      <c:layout/>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'CSC #1'!$E$32</c:f>
              <c:strCache>
                <c:ptCount val="1"/>
                <c:pt idx="0">
                  <c:v>All Controls Automated:</c:v>
                </c:pt>
              </c:strCache>
            </c:strRef>
          </c:cat>
          <c:val>
            <c:numRef>
              <c:f>'CSC #1'!$G$32</c:f>
              <c:numCache>
                <c:formatCode>0%</c:formatCode>
                <c:ptCount val="1"/>
                <c:pt idx="0">
                  <c:v>0</c:v>
                </c:pt>
              </c:numCache>
            </c:numRef>
          </c:val>
        </c:ser>
        <c:dLbls>
          <c:dLblPos val="inEnd"/>
          <c:showLegendKey val="0"/>
          <c:showVal val="1"/>
          <c:showCatName val="0"/>
          <c:showSerName val="0"/>
          <c:showPercent val="0"/>
          <c:showBubbleSize val="0"/>
        </c:dLbls>
        <c:gapWidth val="65"/>
        <c:axId val="306012032"/>
        <c:axId val="306008112"/>
      </c:barChart>
      <c:catAx>
        <c:axId val="306012032"/>
        <c:scaling>
          <c:orientation val="minMax"/>
        </c:scaling>
        <c:delete val="1"/>
        <c:axPos val="b"/>
        <c:numFmt formatCode="General" sourceLinked="1"/>
        <c:majorTickMark val="none"/>
        <c:minorTickMark val="none"/>
        <c:tickLblPos val="nextTo"/>
        <c:crossAx val="306008112"/>
        <c:crosses val="autoZero"/>
        <c:auto val="1"/>
        <c:lblAlgn val="ctr"/>
        <c:lblOffset val="100"/>
        <c:noMultiLvlLbl val="0"/>
      </c:catAx>
      <c:valAx>
        <c:axId val="306008112"/>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0601203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Implementation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#13'!$E$43</c:f>
              <c:strCache>
                <c:ptCount val="1"/>
                <c:pt idx="0">
                  <c:v>All Controls Implemented:</c:v>
                </c:pt>
              </c:strCache>
            </c:strRef>
          </c:cat>
          <c:val>
            <c:numRef>
              <c:f>'CSC #13'!$G$43</c:f>
              <c:numCache>
                <c:formatCode>0%</c:formatCode>
                <c:ptCount val="1"/>
                <c:pt idx="0">
                  <c:v>0</c:v>
                </c:pt>
              </c:numCache>
            </c:numRef>
          </c:val>
        </c:ser>
        <c:dLbls>
          <c:dLblPos val="inEnd"/>
          <c:showLegendKey val="0"/>
          <c:showVal val="1"/>
          <c:showCatName val="0"/>
          <c:showSerName val="0"/>
          <c:showPercent val="0"/>
          <c:showBubbleSize val="0"/>
        </c:dLbls>
        <c:gapWidth val="65"/>
        <c:axId val="311922200"/>
        <c:axId val="311921808"/>
      </c:barChart>
      <c:catAx>
        <c:axId val="311922200"/>
        <c:scaling>
          <c:orientation val="minMax"/>
        </c:scaling>
        <c:delete val="1"/>
        <c:axPos val="b"/>
        <c:numFmt formatCode="General" sourceLinked="1"/>
        <c:majorTickMark val="none"/>
        <c:minorTickMark val="none"/>
        <c:tickLblPos val="nextTo"/>
        <c:crossAx val="311921808"/>
        <c:crosses val="autoZero"/>
        <c:auto val="1"/>
        <c:lblAlgn val="ctr"/>
        <c:lblOffset val="100"/>
        <c:noMultiLvlLbl val="0"/>
      </c:catAx>
      <c:valAx>
        <c:axId val="311921808"/>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192220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a:t>Preventive Control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#13'!$E$47</c:f>
              <c:strCache>
                <c:ptCount val="1"/>
                <c:pt idx="0">
                  <c:v>Preventive Controls Implemented:</c:v>
                </c:pt>
              </c:strCache>
            </c:strRef>
          </c:cat>
          <c:val>
            <c:numRef>
              <c:f>'CSC #13'!$G$47</c:f>
              <c:numCache>
                <c:formatCode>0%</c:formatCode>
                <c:ptCount val="1"/>
                <c:pt idx="0">
                  <c:v>0</c:v>
                </c:pt>
              </c:numCache>
            </c:numRef>
          </c:val>
        </c:ser>
        <c:dLbls>
          <c:dLblPos val="inEnd"/>
          <c:showLegendKey val="0"/>
          <c:showVal val="1"/>
          <c:showCatName val="0"/>
          <c:showSerName val="0"/>
          <c:showPercent val="0"/>
          <c:showBubbleSize val="0"/>
        </c:dLbls>
        <c:gapWidth val="65"/>
        <c:axId val="311922592"/>
        <c:axId val="311919848"/>
      </c:barChart>
      <c:catAx>
        <c:axId val="311922592"/>
        <c:scaling>
          <c:orientation val="minMax"/>
        </c:scaling>
        <c:delete val="1"/>
        <c:axPos val="b"/>
        <c:numFmt formatCode="General" sourceLinked="1"/>
        <c:majorTickMark val="none"/>
        <c:minorTickMark val="none"/>
        <c:tickLblPos val="nextTo"/>
        <c:crossAx val="311919848"/>
        <c:crosses val="autoZero"/>
        <c:auto val="1"/>
        <c:lblAlgn val="ctr"/>
        <c:lblOffset val="100"/>
        <c:noMultiLvlLbl val="0"/>
      </c:catAx>
      <c:valAx>
        <c:axId val="311919848"/>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192259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Detective Control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#13'!$E$50</c:f>
              <c:strCache>
                <c:ptCount val="1"/>
                <c:pt idx="0">
                  <c:v>Detective Controls Implemented:</c:v>
                </c:pt>
              </c:strCache>
            </c:strRef>
          </c:cat>
          <c:val>
            <c:numRef>
              <c:f>'CSC #13'!$G$50</c:f>
              <c:numCache>
                <c:formatCode>0%</c:formatCode>
                <c:ptCount val="1"/>
                <c:pt idx="0">
                  <c:v>0</c:v>
                </c:pt>
              </c:numCache>
            </c:numRef>
          </c:val>
        </c:ser>
        <c:dLbls>
          <c:dLblPos val="inEnd"/>
          <c:showLegendKey val="0"/>
          <c:showVal val="1"/>
          <c:showCatName val="0"/>
          <c:showSerName val="0"/>
          <c:showPercent val="0"/>
          <c:showBubbleSize val="0"/>
        </c:dLbls>
        <c:gapWidth val="65"/>
        <c:axId val="311920240"/>
        <c:axId val="311917888"/>
      </c:barChart>
      <c:catAx>
        <c:axId val="311920240"/>
        <c:scaling>
          <c:orientation val="minMax"/>
        </c:scaling>
        <c:delete val="1"/>
        <c:axPos val="b"/>
        <c:numFmt formatCode="General" sourceLinked="1"/>
        <c:majorTickMark val="none"/>
        <c:minorTickMark val="none"/>
        <c:tickLblPos val="nextTo"/>
        <c:crossAx val="311917888"/>
        <c:crosses val="autoZero"/>
        <c:auto val="1"/>
        <c:lblAlgn val="ctr"/>
        <c:lblOffset val="100"/>
        <c:noMultiLvlLbl val="0"/>
      </c:catAx>
      <c:valAx>
        <c:axId val="311917888"/>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192024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Automation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#13'!$E$44</c:f>
              <c:strCache>
                <c:ptCount val="1"/>
                <c:pt idx="0">
                  <c:v>All Controls Automated:</c:v>
                </c:pt>
              </c:strCache>
            </c:strRef>
          </c:cat>
          <c:val>
            <c:numRef>
              <c:f>'CSC #13'!$G$44</c:f>
              <c:numCache>
                <c:formatCode>0%</c:formatCode>
                <c:ptCount val="1"/>
                <c:pt idx="0">
                  <c:v>0</c:v>
                </c:pt>
              </c:numCache>
            </c:numRef>
          </c:val>
        </c:ser>
        <c:dLbls>
          <c:dLblPos val="inEnd"/>
          <c:showLegendKey val="0"/>
          <c:showVal val="1"/>
          <c:showCatName val="0"/>
          <c:showSerName val="0"/>
          <c:showPercent val="0"/>
          <c:showBubbleSize val="0"/>
        </c:dLbls>
        <c:gapWidth val="65"/>
        <c:axId val="311920632"/>
        <c:axId val="311921416"/>
      </c:barChart>
      <c:catAx>
        <c:axId val="311920632"/>
        <c:scaling>
          <c:orientation val="minMax"/>
        </c:scaling>
        <c:delete val="1"/>
        <c:axPos val="b"/>
        <c:numFmt formatCode="General" sourceLinked="1"/>
        <c:majorTickMark val="none"/>
        <c:minorTickMark val="none"/>
        <c:tickLblPos val="nextTo"/>
        <c:crossAx val="311921416"/>
        <c:crosses val="autoZero"/>
        <c:auto val="1"/>
        <c:lblAlgn val="ctr"/>
        <c:lblOffset val="100"/>
        <c:noMultiLvlLbl val="0"/>
      </c:catAx>
      <c:valAx>
        <c:axId val="311921416"/>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192063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Reporting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#13'!$E$45</c:f>
              <c:strCache>
                <c:ptCount val="1"/>
                <c:pt idx="0">
                  <c:v>All Controls Reported:</c:v>
                </c:pt>
              </c:strCache>
            </c:strRef>
          </c:cat>
          <c:val>
            <c:numRef>
              <c:f>'CSC #13'!$G$45</c:f>
              <c:numCache>
                <c:formatCode>0%</c:formatCode>
                <c:ptCount val="1"/>
                <c:pt idx="0">
                  <c:v>0</c:v>
                </c:pt>
              </c:numCache>
            </c:numRef>
          </c:val>
        </c:ser>
        <c:dLbls>
          <c:dLblPos val="inEnd"/>
          <c:showLegendKey val="0"/>
          <c:showVal val="1"/>
          <c:showCatName val="0"/>
          <c:showSerName val="0"/>
          <c:showPercent val="0"/>
          <c:showBubbleSize val="0"/>
        </c:dLbls>
        <c:gapWidth val="65"/>
        <c:axId val="311923768"/>
        <c:axId val="311924160"/>
      </c:barChart>
      <c:catAx>
        <c:axId val="311923768"/>
        <c:scaling>
          <c:orientation val="minMax"/>
        </c:scaling>
        <c:delete val="1"/>
        <c:axPos val="b"/>
        <c:numFmt formatCode="General" sourceLinked="1"/>
        <c:majorTickMark val="none"/>
        <c:minorTickMark val="none"/>
        <c:tickLblPos val="nextTo"/>
        <c:crossAx val="311924160"/>
        <c:crosses val="autoZero"/>
        <c:auto val="1"/>
        <c:lblAlgn val="ctr"/>
        <c:lblOffset val="100"/>
        <c:noMultiLvlLbl val="0"/>
      </c:catAx>
      <c:valAx>
        <c:axId val="311924160"/>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192376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a:t>Policy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strRef>
              <c:f>'CSC #13'!$E$42</c:f>
              <c:strCache>
                <c:ptCount val="1"/>
                <c:pt idx="0">
                  <c:v>All Policies Approved:</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'CSC #13'!$G$42</c:f>
              <c:numCache>
                <c:formatCode>0%</c:formatCode>
                <c:ptCount val="1"/>
                <c:pt idx="0">
                  <c:v>0</c:v>
                </c:pt>
              </c:numCache>
            </c:numRef>
          </c:val>
        </c:ser>
        <c:dLbls>
          <c:dLblPos val="inEnd"/>
          <c:showLegendKey val="0"/>
          <c:showVal val="1"/>
          <c:showCatName val="0"/>
          <c:showSerName val="0"/>
          <c:showPercent val="0"/>
          <c:showBubbleSize val="0"/>
        </c:dLbls>
        <c:gapWidth val="65"/>
        <c:axId val="311925336"/>
        <c:axId val="311913184"/>
      </c:barChart>
      <c:catAx>
        <c:axId val="311925336"/>
        <c:scaling>
          <c:orientation val="minMax"/>
        </c:scaling>
        <c:delete val="1"/>
        <c:axPos val="b"/>
        <c:numFmt formatCode="General" sourceLinked="1"/>
        <c:majorTickMark val="none"/>
        <c:minorTickMark val="none"/>
        <c:tickLblPos val="nextTo"/>
        <c:crossAx val="311913184"/>
        <c:crosses val="autoZero"/>
        <c:auto val="1"/>
        <c:lblAlgn val="ctr"/>
        <c:lblOffset val="100"/>
        <c:noMultiLvlLbl val="0"/>
      </c:catAx>
      <c:valAx>
        <c:axId val="311913184"/>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192533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Total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#14'!$E$37</c:f>
              <c:strCache>
                <c:ptCount val="1"/>
                <c:pt idx="0">
                  <c:v>Total Percentage Complete:</c:v>
                </c:pt>
              </c:strCache>
            </c:strRef>
          </c:cat>
          <c:val>
            <c:numRef>
              <c:f>'CSC #14'!$G$37</c:f>
              <c:numCache>
                <c:formatCode>0%</c:formatCode>
                <c:ptCount val="1"/>
                <c:pt idx="0">
                  <c:v>0</c:v>
                </c:pt>
              </c:numCache>
            </c:numRef>
          </c:val>
        </c:ser>
        <c:dLbls>
          <c:dLblPos val="inEnd"/>
          <c:showLegendKey val="0"/>
          <c:showVal val="1"/>
          <c:showCatName val="0"/>
          <c:showSerName val="0"/>
          <c:showPercent val="0"/>
          <c:showBubbleSize val="0"/>
        </c:dLbls>
        <c:gapWidth val="65"/>
        <c:axId val="311928472"/>
        <c:axId val="311928080"/>
      </c:barChart>
      <c:catAx>
        <c:axId val="311928472"/>
        <c:scaling>
          <c:orientation val="minMax"/>
        </c:scaling>
        <c:delete val="1"/>
        <c:axPos val="b"/>
        <c:numFmt formatCode="General" sourceLinked="1"/>
        <c:majorTickMark val="none"/>
        <c:minorTickMark val="none"/>
        <c:tickLblPos val="nextTo"/>
        <c:crossAx val="311928080"/>
        <c:crosses val="autoZero"/>
        <c:auto val="1"/>
        <c:lblAlgn val="ctr"/>
        <c:lblOffset val="100"/>
        <c:noMultiLvlLbl val="0"/>
      </c:catAx>
      <c:valAx>
        <c:axId val="311928080"/>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192847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Implementation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#14'!$E$34</c:f>
              <c:strCache>
                <c:ptCount val="1"/>
                <c:pt idx="0">
                  <c:v>All Controls Implemented:</c:v>
                </c:pt>
              </c:strCache>
            </c:strRef>
          </c:cat>
          <c:val>
            <c:numRef>
              <c:f>'CSC #14'!$G$34</c:f>
              <c:numCache>
                <c:formatCode>0%</c:formatCode>
                <c:ptCount val="1"/>
                <c:pt idx="0">
                  <c:v>0</c:v>
                </c:pt>
              </c:numCache>
            </c:numRef>
          </c:val>
        </c:ser>
        <c:dLbls>
          <c:dLblPos val="inEnd"/>
          <c:showLegendKey val="0"/>
          <c:showVal val="1"/>
          <c:showCatName val="0"/>
          <c:showSerName val="0"/>
          <c:showPercent val="0"/>
          <c:showBubbleSize val="0"/>
        </c:dLbls>
        <c:gapWidth val="65"/>
        <c:axId val="311926120"/>
        <c:axId val="311925728"/>
      </c:barChart>
      <c:catAx>
        <c:axId val="311926120"/>
        <c:scaling>
          <c:orientation val="minMax"/>
        </c:scaling>
        <c:delete val="1"/>
        <c:axPos val="b"/>
        <c:numFmt formatCode="General" sourceLinked="1"/>
        <c:majorTickMark val="none"/>
        <c:minorTickMark val="none"/>
        <c:tickLblPos val="nextTo"/>
        <c:crossAx val="311925728"/>
        <c:crosses val="autoZero"/>
        <c:auto val="1"/>
        <c:lblAlgn val="ctr"/>
        <c:lblOffset val="100"/>
        <c:noMultiLvlLbl val="0"/>
      </c:catAx>
      <c:valAx>
        <c:axId val="311925728"/>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192612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Preventive Control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#14'!$E$38</c:f>
              <c:strCache>
                <c:ptCount val="1"/>
                <c:pt idx="0">
                  <c:v>Preventive Controls Implemented:</c:v>
                </c:pt>
              </c:strCache>
            </c:strRef>
          </c:cat>
          <c:val>
            <c:numRef>
              <c:f>'CSC #14'!$G$38</c:f>
              <c:numCache>
                <c:formatCode>0%</c:formatCode>
                <c:ptCount val="1"/>
                <c:pt idx="0">
                  <c:v>0</c:v>
                </c:pt>
              </c:numCache>
            </c:numRef>
          </c:val>
        </c:ser>
        <c:dLbls>
          <c:dLblPos val="inEnd"/>
          <c:showLegendKey val="0"/>
          <c:showVal val="1"/>
          <c:showCatName val="0"/>
          <c:showSerName val="0"/>
          <c:showPercent val="0"/>
          <c:showBubbleSize val="0"/>
        </c:dLbls>
        <c:gapWidth val="65"/>
        <c:axId val="311926904"/>
        <c:axId val="311927296"/>
      </c:barChart>
      <c:catAx>
        <c:axId val="311926904"/>
        <c:scaling>
          <c:orientation val="minMax"/>
        </c:scaling>
        <c:delete val="1"/>
        <c:axPos val="b"/>
        <c:numFmt formatCode="General" sourceLinked="1"/>
        <c:majorTickMark val="none"/>
        <c:minorTickMark val="none"/>
        <c:tickLblPos val="nextTo"/>
        <c:crossAx val="311927296"/>
        <c:crosses val="autoZero"/>
        <c:auto val="1"/>
        <c:lblAlgn val="ctr"/>
        <c:lblOffset val="100"/>
        <c:noMultiLvlLbl val="0"/>
      </c:catAx>
      <c:valAx>
        <c:axId val="311927296"/>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192690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Detective Control Completion</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'CSC #14'!$E$41</c:f>
              <c:strCache>
                <c:ptCount val="1"/>
                <c:pt idx="0">
                  <c:v>Detective Controls Implemented:</c:v>
                </c:pt>
              </c:strCache>
            </c:strRef>
          </c:cat>
          <c:val>
            <c:numRef>
              <c:f>'CSC #14'!$G$41</c:f>
              <c:numCache>
                <c:formatCode>0%</c:formatCode>
                <c:ptCount val="1"/>
                <c:pt idx="0">
                  <c:v>0</c:v>
                </c:pt>
              </c:numCache>
            </c:numRef>
          </c:val>
        </c:ser>
        <c:dLbls>
          <c:dLblPos val="inEnd"/>
          <c:showLegendKey val="0"/>
          <c:showVal val="1"/>
          <c:showCatName val="0"/>
          <c:showSerName val="0"/>
          <c:showPercent val="0"/>
          <c:showBubbleSize val="0"/>
        </c:dLbls>
        <c:gapWidth val="65"/>
        <c:axId val="313395272"/>
        <c:axId val="313393312"/>
      </c:barChart>
      <c:catAx>
        <c:axId val="313395272"/>
        <c:scaling>
          <c:orientation val="minMax"/>
        </c:scaling>
        <c:delete val="1"/>
        <c:axPos val="b"/>
        <c:numFmt formatCode="General" sourceLinked="1"/>
        <c:majorTickMark val="none"/>
        <c:minorTickMark val="none"/>
        <c:tickLblPos val="nextTo"/>
        <c:crossAx val="313393312"/>
        <c:crosses val="autoZero"/>
        <c:auto val="1"/>
        <c:lblAlgn val="ctr"/>
        <c:lblOffset val="100"/>
        <c:noMultiLvlLbl val="0"/>
      </c:catAx>
      <c:valAx>
        <c:axId val="313393312"/>
        <c:scaling>
          <c:orientation val="minMax"/>
          <c:max val="1"/>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1339527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0.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6.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8.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9.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0.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6.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8.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9.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0.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6.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8.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9.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0.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6.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8.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9.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0.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8.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9.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0.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6.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8.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9.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0.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6.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8.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9.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0.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6.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8.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9.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0.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6.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8.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9.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0.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6.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8.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9.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0.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6.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8.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9.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0.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6.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8.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9.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8" Type="http://schemas.openxmlformats.org/officeDocument/2006/relationships/image" Target="../media/image1.jpg"/><Relationship Id="rId3" Type="http://schemas.openxmlformats.org/officeDocument/2006/relationships/chart" Target="../charts/chart56.xml"/><Relationship Id="rId7" Type="http://schemas.openxmlformats.org/officeDocument/2006/relationships/chart" Target="../charts/chart60.xml"/><Relationship Id="rId2" Type="http://schemas.openxmlformats.org/officeDocument/2006/relationships/chart" Target="../charts/chart55.xml"/><Relationship Id="rId1" Type="http://schemas.openxmlformats.org/officeDocument/2006/relationships/chart" Target="../charts/chart54.xml"/><Relationship Id="rId6" Type="http://schemas.openxmlformats.org/officeDocument/2006/relationships/chart" Target="../charts/chart59.xml"/><Relationship Id="rId5" Type="http://schemas.openxmlformats.org/officeDocument/2006/relationships/chart" Target="../charts/chart58.xml"/><Relationship Id="rId10" Type="http://schemas.openxmlformats.org/officeDocument/2006/relationships/image" Target="../media/image3.png"/><Relationship Id="rId4" Type="http://schemas.openxmlformats.org/officeDocument/2006/relationships/chart" Target="../charts/chart57.xml"/><Relationship Id="rId9" Type="http://schemas.openxmlformats.org/officeDocument/2006/relationships/image" Target="../media/image2.jpg"/></Relationships>
</file>

<file path=xl/drawings/_rels/drawing11.xml.rels><?xml version="1.0" encoding="UTF-8" standalone="yes"?>
<Relationships xmlns="http://schemas.openxmlformats.org/package/2006/relationships"><Relationship Id="rId8" Type="http://schemas.openxmlformats.org/officeDocument/2006/relationships/image" Target="../media/image1.jpg"/><Relationship Id="rId3" Type="http://schemas.openxmlformats.org/officeDocument/2006/relationships/chart" Target="../charts/chart63.xml"/><Relationship Id="rId7" Type="http://schemas.openxmlformats.org/officeDocument/2006/relationships/chart" Target="../charts/chart67.xml"/><Relationship Id="rId2" Type="http://schemas.openxmlformats.org/officeDocument/2006/relationships/chart" Target="../charts/chart62.xml"/><Relationship Id="rId1" Type="http://schemas.openxmlformats.org/officeDocument/2006/relationships/chart" Target="../charts/chart61.xml"/><Relationship Id="rId6" Type="http://schemas.openxmlformats.org/officeDocument/2006/relationships/chart" Target="../charts/chart66.xml"/><Relationship Id="rId5" Type="http://schemas.openxmlformats.org/officeDocument/2006/relationships/chart" Target="../charts/chart65.xml"/><Relationship Id="rId10" Type="http://schemas.openxmlformats.org/officeDocument/2006/relationships/image" Target="../media/image3.png"/><Relationship Id="rId4" Type="http://schemas.openxmlformats.org/officeDocument/2006/relationships/chart" Target="../charts/chart64.xml"/><Relationship Id="rId9" Type="http://schemas.openxmlformats.org/officeDocument/2006/relationships/image" Target="../media/image2.jpg"/></Relationships>
</file>

<file path=xl/drawings/_rels/drawing12.xml.rels><?xml version="1.0" encoding="UTF-8" standalone="yes"?>
<Relationships xmlns="http://schemas.openxmlformats.org/package/2006/relationships"><Relationship Id="rId8" Type="http://schemas.openxmlformats.org/officeDocument/2006/relationships/image" Target="../media/image1.jpg"/><Relationship Id="rId3" Type="http://schemas.openxmlformats.org/officeDocument/2006/relationships/chart" Target="../charts/chart70.xml"/><Relationship Id="rId7" Type="http://schemas.openxmlformats.org/officeDocument/2006/relationships/chart" Target="../charts/chart74.xml"/><Relationship Id="rId2" Type="http://schemas.openxmlformats.org/officeDocument/2006/relationships/chart" Target="../charts/chart69.xml"/><Relationship Id="rId1" Type="http://schemas.openxmlformats.org/officeDocument/2006/relationships/chart" Target="../charts/chart68.xml"/><Relationship Id="rId6" Type="http://schemas.openxmlformats.org/officeDocument/2006/relationships/chart" Target="../charts/chart73.xml"/><Relationship Id="rId5" Type="http://schemas.openxmlformats.org/officeDocument/2006/relationships/chart" Target="../charts/chart72.xml"/><Relationship Id="rId10" Type="http://schemas.openxmlformats.org/officeDocument/2006/relationships/image" Target="../media/image3.png"/><Relationship Id="rId4" Type="http://schemas.openxmlformats.org/officeDocument/2006/relationships/chart" Target="../charts/chart71.xml"/><Relationship Id="rId9" Type="http://schemas.openxmlformats.org/officeDocument/2006/relationships/image" Target="../media/image2.jpg"/></Relationships>
</file>

<file path=xl/drawings/_rels/drawing13.xml.rels><?xml version="1.0" encoding="UTF-8" standalone="yes"?>
<Relationships xmlns="http://schemas.openxmlformats.org/package/2006/relationships"><Relationship Id="rId8" Type="http://schemas.openxmlformats.org/officeDocument/2006/relationships/image" Target="../media/image1.jpg"/><Relationship Id="rId3" Type="http://schemas.openxmlformats.org/officeDocument/2006/relationships/chart" Target="../charts/chart77.xml"/><Relationship Id="rId7" Type="http://schemas.openxmlformats.org/officeDocument/2006/relationships/chart" Target="../charts/chart81.xml"/><Relationship Id="rId2" Type="http://schemas.openxmlformats.org/officeDocument/2006/relationships/chart" Target="../charts/chart76.xml"/><Relationship Id="rId1" Type="http://schemas.openxmlformats.org/officeDocument/2006/relationships/chart" Target="../charts/chart75.xml"/><Relationship Id="rId6" Type="http://schemas.openxmlformats.org/officeDocument/2006/relationships/chart" Target="../charts/chart80.xml"/><Relationship Id="rId5" Type="http://schemas.openxmlformats.org/officeDocument/2006/relationships/chart" Target="../charts/chart79.xml"/><Relationship Id="rId10" Type="http://schemas.openxmlformats.org/officeDocument/2006/relationships/image" Target="../media/image3.png"/><Relationship Id="rId4" Type="http://schemas.openxmlformats.org/officeDocument/2006/relationships/chart" Target="../charts/chart78.xml"/><Relationship Id="rId9" Type="http://schemas.openxmlformats.org/officeDocument/2006/relationships/image" Target="../media/image2.jpg"/></Relationships>
</file>

<file path=xl/drawings/_rels/drawing14.xml.rels><?xml version="1.0" encoding="UTF-8" standalone="yes"?>
<Relationships xmlns="http://schemas.openxmlformats.org/package/2006/relationships"><Relationship Id="rId8" Type="http://schemas.openxmlformats.org/officeDocument/2006/relationships/image" Target="../media/image1.jpg"/><Relationship Id="rId3" Type="http://schemas.openxmlformats.org/officeDocument/2006/relationships/chart" Target="../charts/chart84.xml"/><Relationship Id="rId7" Type="http://schemas.openxmlformats.org/officeDocument/2006/relationships/chart" Target="../charts/chart88.xml"/><Relationship Id="rId2" Type="http://schemas.openxmlformats.org/officeDocument/2006/relationships/chart" Target="../charts/chart83.xml"/><Relationship Id="rId1" Type="http://schemas.openxmlformats.org/officeDocument/2006/relationships/chart" Target="../charts/chart82.xml"/><Relationship Id="rId6" Type="http://schemas.openxmlformats.org/officeDocument/2006/relationships/chart" Target="../charts/chart87.xml"/><Relationship Id="rId5" Type="http://schemas.openxmlformats.org/officeDocument/2006/relationships/chart" Target="../charts/chart86.xml"/><Relationship Id="rId10" Type="http://schemas.openxmlformats.org/officeDocument/2006/relationships/image" Target="../media/image3.png"/><Relationship Id="rId4" Type="http://schemas.openxmlformats.org/officeDocument/2006/relationships/chart" Target="../charts/chart85.xml"/><Relationship Id="rId9" Type="http://schemas.openxmlformats.org/officeDocument/2006/relationships/image" Target="../media/image2.jpg"/></Relationships>
</file>

<file path=xl/drawings/_rels/drawing15.xml.rels><?xml version="1.0" encoding="UTF-8" standalone="yes"?>
<Relationships xmlns="http://schemas.openxmlformats.org/package/2006/relationships"><Relationship Id="rId8" Type="http://schemas.openxmlformats.org/officeDocument/2006/relationships/image" Target="../media/image1.jpg"/><Relationship Id="rId3" Type="http://schemas.openxmlformats.org/officeDocument/2006/relationships/chart" Target="../charts/chart91.xml"/><Relationship Id="rId7" Type="http://schemas.openxmlformats.org/officeDocument/2006/relationships/chart" Target="../charts/chart95.xml"/><Relationship Id="rId2" Type="http://schemas.openxmlformats.org/officeDocument/2006/relationships/chart" Target="../charts/chart90.xml"/><Relationship Id="rId1" Type="http://schemas.openxmlformats.org/officeDocument/2006/relationships/chart" Target="../charts/chart89.xml"/><Relationship Id="rId6" Type="http://schemas.openxmlformats.org/officeDocument/2006/relationships/chart" Target="../charts/chart94.xml"/><Relationship Id="rId5" Type="http://schemas.openxmlformats.org/officeDocument/2006/relationships/chart" Target="../charts/chart93.xml"/><Relationship Id="rId10" Type="http://schemas.openxmlformats.org/officeDocument/2006/relationships/image" Target="../media/image3.png"/><Relationship Id="rId4" Type="http://schemas.openxmlformats.org/officeDocument/2006/relationships/chart" Target="../charts/chart92.xml"/><Relationship Id="rId9" Type="http://schemas.openxmlformats.org/officeDocument/2006/relationships/image" Target="../media/image2.jpg"/></Relationships>
</file>

<file path=xl/drawings/_rels/drawing16.xml.rels><?xml version="1.0" encoding="UTF-8" standalone="yes"?>
<Relationships xmlns="http://schemas.openxmlformats.org/package/2006/relationships"><Relationship Id="rId8" Type="http://schemas.openxmlformats.org/officeDocument/2006/relationships/image" Target="../media/image1.jpg"/><Relationship Id="rId3" Type="http://schemas.openxmlformats.org/officeDocument/2006/relationships/chart" Target="../charts/chart98.xml"/><Relationship Id="rId7" Type="http://schemas.openxmlformats.org/officeDocument/2006/relationships/chart" Target="../charts/chart102.xml"/><Relationship Id="rId2" Type="http://schemas.openxmlformats.org/officeDocument/2006/relationships/chart" Target="../charts/chart97.xml"/><Relationship Id="rId1" Type="http://schemas.openxmlformats.org/officeDocument/2006/relationships/chart" Target="../charts/chart96.xml"/><Relationship Id="rId6" Type="http://schemas.openxmlformats.org/officeDocument/2006/relationships/chart" Target="../charts/chart101.xml"/><Relationship Id="rId5" Type="http://schemas.openxmlformats.org/officeDocument/2006/relationships/chart" Target="../charts/chart100.xml"/><Relationship Id="rId10" Type="http://schemas.openxmlformats.org/officeDocument/2006/relationships/image" Target="../media/image3.png"/><Relationship Id="rId4" Type="http://schemas.openxmlformats.org/officeDocument/2006/relationships/chart" Target="../charts/chart99.xml"/><Relationship Id="rId9" Type="http://schemas.openxmlformats.org/officeDocument/2006/relationships/image" Target="../media/image2.jpg"/></Relationships>
</file>

<file path=xl/drawings/_rels/drawing17.xml.rels><?xml version="1.0" encoding="UTF-8" standalone="yes"?>
<Relationships xmlns="http://schemas.openxmlformats.org/package/2006/relationships"><Relationship Id="rId8" Type="http://schemas.openxmlformats.org/officeDocument/2006/relationships/image" Target="../media/image1.jpg"/><Relationship Id="rId3" Type="http://schemas.openxmlformats.org/officeDocument/2006/relationships/chart" Target="../charts/chart105.xml"/><Relationship Id="rId7" Type="http://schemas.openxmlformats.org/officeDocument/2006/relationships/chart" Target="../charts/chart109.xml"/><Relationship Id="rId2" Type="http://schemas.openxmlformats.org/officeDocument/2006/relationships/chart" Target="../charts/chart104.xml"/><Relationship Id="rId1" Type="http://schemas.openxmlformats.org/officeDocument/2006/relationships/chart" Target="../charts/chart103.xml"/><Relationship Id="rId6" Type="http://schemas.openxmlformats.org/officeDocument/2006/relationships/chart" Target="../charts/chart108.xml"/><Relationship Id="rId5" Type="http://schemas.openxmlformats.org/officeDocument/2006/relationships/chart" Target="../charts/chart107.xml"/><Relationship Id="rId10" Type="http://schemas.openxmlformats.org/officeDocument/2006/relationships/image" Target="../media/image3.png"/><Relationship Id="rId4" Type="http://schemas.openxmlformats.org/officeDocument/2006/relationships/chart" Target="../charts/chart106.xml"/><Relationship Id="rId9" Type="http://schemas.openxmlformats.org/officeDocument/2006/relationships/image" Target="../media/image2.jpg"/></Relationships>
</file>

<file path=xl/drawings/_rels/drawing18.xml.rels><?xml version="1.0" encoding="UTF-8" standalone="yes"?>
<Relationships xmlns="http://schemas.openxmlformats.org/package/2006/relationships"><Relationship Id="rId8" Type="http://schemas.openxmlformats.org/officeDocument/2006/relationships/image" Target="../media/image1.jpg"/><Relationship Id="rId3" Type="http://schemas.openxmlformats.org/officeDocument/2006/relationships/chart" Target="../charts/chart112.xml"/><Relationship Id="rId7" Type="http://schemas.openxmlformats.org/officeDocument/2006/relationships/chart" Target="../charts/chart116.xml"/><Relationship Id="rId2" Type="http://schemas.openxmlformats.org/officeDocument/2006/relationships/chart" Target="../charts/chart111.xml"/><Relationship Id="rId1" Type="http://schemas.openxmlformats.org/officeDocument/2006/relationships/chart" Target="../charts/chart110.xml"/><Relationship Id="rId6" Type="http://schemas.openxmlformats.org/officeDocument/2006/relationships/chart" Target="../charts/chart115.xml"/><Relationship Id="rId5" Type="http://schemas.openxmlformats.org/officeDocument/2006/relationships/chart" Target="../charts/chart114.xml"/><Relationship Id="rId10" Type="http://schemas.openxmlformats.org/officeDocument/2006/relationships/image" Target="../media/image3.png"/><Relationship Id="rId4" Type="http://schemas.openxmlformats.org/officeDocument/2006/relationships/chart" Target="../charts/chart113.xml"/><Relationship Id="rId9" Type="http://schemas.openxmlformats.org/officeDocument/2006/relationships/image" Target="../media/image2.jpg"/></Relationships>
</file>

<file path=xl/drawings/_rels/drawing19.xml.rels><?xml version="1.0" encoding="UTF-8" standalone="yes"?>
<Relationships xmlns="http://schemas.openxmlformats.org/package/2006/relationships"><Relationship Id="rId8" Type="http://schemas.openxmlformats.org/officeDocument/2006/relationships/image" Target="../media/image1.jpg"/><Relationship Id="rId3" Type="http://schemas.openxmlformats.org/officeDocument/2006/relationships/chart" Target="../charts/chart119.xml"/><Relationship Id="rId7" Type="http://schemas.openxmlformats.org/officeDocument/2006/relationships/chart" Target="../charts/chart123.xml"/><Relationship Id="rId2" Type="http://schemas.openxmlformats.org/officeDocument/2006/relationships/chart" Target="../charts/chart118.xml"/><Relationship Id="rId1" Type="http://schemas.openxmlformats.org/officeDocument/2006/relationships/chart" Target="../charts/chart117.xml"/><Relationship Id="rId6" Type="http://schemas.openxmlformats.org/officeDocument/2006/relationships/chart" Target="../charts/chart122.xml"/><Relationship Id="rId5" Type="http://schemas.openxmlformats.org/officeDocument/2006/relationships/chart" Target="../charts/chart121.xml"/><Relationship Id="rId10" Type="http://schemas.openxmlformats.org/officeDocument/2006/relationships/image" Target="../media/image3.png"/><Relationship Id="rId4" Type="http://schemas.openxmlformats.org/officeDocument/2006/relationships/chart" Target="../charts/chart120.xml"/><Relationship Id="rId9" Type="http://schemas.openxmlformats.org/officeDocument/2006/relationships/image" Target="../media/image2.jp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3.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jpg"/><Relationship Id="rId5" Type="http://schemas.openxmlformats.org/officeDocument/2006/relationships/image" Target="../media/image1.jpg"/><Relationship Id="rId4" Type="http://schemas.openxmlformats.org/officeDocument/2006/relationships/chart" Target="../charts/chart4.xml"/></Relationships>
</file>

<file path=xl/drawings/_rels/drawing20.xml.rels><?xml version="1.0" encoding="UTF-8" standalone="yes"?>
<Relationships xmlns="http://schemas.openxmlformats.org/package/2006/relationships"><Relationship Id="rId8" Type="http://schemas.openxmlformats.org/officeDocument/2006/relationships/image" Target="../media/image1.jpg"/><Relationship Id="rId3" Type="http://schemas.openxmlformats.org/officeDocument/2006/relationships/chart" Target="../charts/chart126.xml"/><Relationship Id="rId7" Type="http://schemas.openxmlformats.org/officeDocument/2006/relationships/chart" Target="../charts/chart130.xml"/><Relationship Id="rId2" Type="http://schemas.openxmlformats.org/officeDocument/2006/relationships/chart" Target="../charts/chart125.xml"/><Relationship Id="rId1" Type="http://schemas.openxmlformats.org/officeDocument/2006/relationships/chart" Target="../charts/chart124.xml"/><Relationship Id="rId6" Type="http://schemas.openxmlformats.org/officeDocument/2006/relationships/chart" Target="../charts/chart129.xml"/><Relationship Id="rId5" Type="http://schemas.openxmlformats.org/officeDocument/2006/relationships/chart" Target="../charts/chart128.xml"/><Relationship Id="rId10" Type="http://schemas.openxmlformats.org/officeDocument/2006/relationships/image" Target="../media/image3.png"/><Relationship Id="rId4" Type="http://schemas.openxmlformats.org/officeDocument/2006/relationships/chart" Target="../charts/chart127.xml"/><Relationship Id="rId9" Type="http://schemas.openxmlformats.org/officeDocument/2006/relationships/image" Target="../media/image2.jpg"/></Relationships>
</file>

<file path=xl/drawings/_rels/drawing21.xml.rels><?xml version="1.0" encoding="UTF-8" standalone="yes"?>
<Relationships xmlns="http://schemas.openxmlformats.org/package/2006/relationships"><Relationship Id="rId8" Type="http://schemas.openxmlformats.org/officeDocument/2006/relationships/image" Target="../media/image1.jpg"/><Relationship Id="rId3" Type="http://schemas.openxmlformats.org/officeDocument/2006/relationships/chart" Target="../charts/chart133.xml"/><Relationship Id="rId7" Type="http://schemas.openxmlformats.org/officeDocument/2006/relationships/chart" Target="../charts/chart137.xml"/><Relationship Id="rId2" Type="http://schemas.openxmlformats.org/officeDocument/2006/relationships/chart" Target="../charts/chart132.xml"/><Relationship Id="rId1" Type="http://schemas.openxmlformats.org/officeDocument/2006/relationships/chart" Target="../charts/chart131.xml"/><Relationship Id="rId6" Type="http://schemas.openxmlformats.org/officeDocument/2006/relationships/chart" Target="../charts/chart136.xml"/><Relationship Id="rId5" Type="http://schemas.openxmlformats.org/officeDocument/2006/relationships/chart" Target="../charts/chart135.xml"/><Relationship Id="rId10" Type="http://schemas.openxmlformats.org/officeDocument/2006/relationships/image" Target="../media/image3.png"/><Relationship Id="rId4" Type="http://schemas.openxmlformats.org/officeDocument/2006/relationships/chart" Target="../charts/chart134.xml"/><Relationship Id="rId9" Type="http://schemas.openxmlformats.org/officeDocument/2006/relationships/image" Target="../media/image2.jpg"/></Relationships>
</file>

<file path=xl/drawings/_rels/drawing22.xml.rels><?xml version="1.0" encoding="UTF-8" standalone="yes"?>
<Relationships xmlns="http://schemas.openxmlformats.org/package/2006/relationships"><Relationship Id="rId8" Type="http://schemas.openxmlformats.org/officeDocument/2006/relationships/image" Target="../media/image1.jpg"/><Relationship Id="rId3" Type="http://schemas.openxmlformats.org/officeDocument/2006/relationships/chart" Target="../charts/chart140.xml"/><Relationship Id="rId7" Type="http://schemas.openxmlformats.org/officeDocument/2006/relationships/chart" Target="../charts/chart144.xml"/><Relationship Id="rId2" Type="http://schemas.openxmlformats.org/officeDocument/2006/relationships/chart" Target="../charts/chart139.xml"/><Relationship Id="rId1" Type="http://schemas.openxmlformats.org/officeDocument/2006/relationships/chart" Target="../charts/chart138.xml"/><Relationship Id="rId6" Type="http://schemas.openxmlformats.org/officeDocument/2006/relationships/chart" Target="../charts/chart143.xml"/><Relationship Id="rId5" Type="http://schemas.openxmlformats.org/officeDocument/2006/relationships/chart" Target="../charts/chart142.xml"/><Relationship Id="rId10" Type="http://schemas.openxmlformats.org/officeDocument/2006/relationships/image" Target="../media/image3.png"/><Relationship Id="rId4" Type="http://schemas.openxmlformats.org/officeDocument/2006/relationships/chart" Target="../charts/chart141.xml"/><Relationship Id="rId9" Type="http://schemas.openxmlformats.org/officeDocument/2006/relationships/image" Target="../media/image2.jpg"/></Relationships>
</file>

<file path=xl/drawings/_rels/drawing3.xml.rels><?xml version="1.0" encoding="UTF-8" standalone="yes"?>
<Relationships xmlns="http://schemas.openxmlformats.org/package/2006/relationships"><Relationship Id="rId8" Type="http://schemas.openxmlformats.org/officeDocument/2006/relationships/image" Target="../media/image1.jpg"/><Relationship Id="rId3" Type="http://schemas.openxmlformats.org/officeDocument/2006/relationships/chart" Target="../charts/chart7.xml"/><Relationship Id="rId7" Type="http://schemas.openxmlformats.org/officeDocument/2006/relationships/chart" Target="../charts/chart11.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10" Type="http://schemas.openxmlformats.org/officeDocument/2006/relationships/image" Target="../media/image3.png"/><Relationship Id="rId4" Type="http://schemas.openxmlformats.org/officeDocument/2006/relationships/chart" Target="../charts/chart8.xml"/><Relationship Id="rId9" Type="http://schemas.openxmlformats.org/officeDocument/2006/relationships/image" Target="../media/image2.jpg"/></Relationships>
</file>

<file path=xl/drawings/_rels/drawing4.xml.rels><?xml version="1.0" encoding="UTF-8" standalone="yes"?>
<Relationships xmlns="http://schemas.openxmlformats.org/package/2006/relationships"><Relationship Id="rId8" Type="http://schemas.openxmlformats.org/officeDocument/2006/relationships/image" Target="../media/image1.jpg"/><Relationship Id="rId3" Type="http://schemas.openxmlformats.org/officeDocument/2006/relationships/chart" Target="../charts/chart14.xml"/><Relationship Id="rId7" Type="http://schemas.openxmlformats.org/officeDocument/2006/relationships/chart" Target="../charts/chart18.xml"/><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chart" Target="../charts/chart17.xml"/><Relationship Id="rId5" Type="http://schemas.openxmlformats.org/officeDocument/2006/relationships/chart" Target="../charts/chart16.xml"/><Relationship Id="rId10" Type="http://schemas.openxmlformats.org/officeDocument/2006/relationships/image" Target="../media/image3.png"/><Relationship Id="rId4" Type="http://schemas.openxmlformats.org/officeDocument/2006/relationships/chart" Target="../charts/chart15.xml"/><Relationship Id="rId9" Type="http://schemas.openxmlformats.org/officeDocument/2006/relationships/image" Target="../media/image2.jpg"/></Relationships>
</file>

<file path=xl/drawings/_rels/drawing5.xml.rels><?xml version="1.0" encoding="UTF-8" standalone="yes"?>
<Relationships xmlns="http://schemas.openxmlformats.org/package/2006/relationships"><Relationship Id="rId8" Type="http://schemas.openxmlformats.org/officeDocument/2006/relationships/image" Target="../media/image1.jpg"/><Relationship Id="rId3" Type="http://schemas.openxmlformats.org/officeDocument/2006/relationships/chart" Target="../charts/chart21.xml"/><Relationship Id="rId7" Type="http://schemas.openxmlformats.org/officeDocument/2006/relationships/chart" Target="../charts/chart25.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10" Type="http://schemas.openxmlformats.org/officeDocument/2006/relationships/image" Target="../media/image3.png"/><Relationship Id="rId4" Type="http://schemas.openxmlformats.org/officeDocument/2006/relationships/chart" Target="../charts/chart22.xml"/><Relationship Id="rId9" Type="http://schemas.openxmlformats.org/officeDocument/2006/relationships/image" Target="../media/image2.jpg"/></Relationships>
</file>

<file path=xl/drawings/_rels/drawing6.xml.rels><?xml version="1.0" encoding="UTF-8" standalone="yes"?>
<Relationships xmlns="http://schemas.openxmlformats.org/package/2006/relationships"><Relationship Id="rId8" Type="http://schemas.openxmlformats.org/officeDocument/2006/relationships/image" Target="../media/image1.jpg"/><Relationship Id="rId3" Type="http://schemas.openxmlformats.org/officeDocument/2006/relationships/chart" Target="../charts/chart28.xml"/><Relationship Id="rId7" Type="http://schemas.openxmlformats.org/officeDocument/2006/relationships/chart" Target="../charts/chart32.xml"/><Relationship Id="rId2" Type="http://schemas.openxmlformats.org/officeDocument/2006/relationships/chart" Target="../charts/chart27.xml"/><Relationship Id="rId1" Type="http://schemas.openxmlformats.org/officeDocument/2006/relationships/chart" Target="../charts/chart26.xml"/><Relationship Id="rId6" Type="http://schemas.openxmlformats.org/officeDocument/2006/relationships/chart" Target="../charts/chart31.xml"/><Relationship Id="rId5" Type="http://schemas.openxmlformats.org/officeDocument/2006/relationships/chart" Target="../charts/chart30.xml"/><Relationship Id="rId10" Type="http://schemas.openxmlformats.org/officeDocument/2006/relationships/image" Target="../media/image3.png"/><Relationship Id="rId4" Type="http://schemas.openxmlformats.org/officeDocument/2006/relationships/chart" Target="../charts/chart29.xml"/><Relationship Id="rId9" Type="http://schemas.openxmlformats.org/officeDocument/2006/relationships/image" Target="../media/image2.jpg"/></Relationships>
</file>

<file path=xl/drawings/_rels/drawing7.xml.rels><?xml version="1.0" encoding="UTF-8" standalone="yes"?>
<Relationships xmlns="http://schemas.openxmlformats.org/package/2006/relationships"><Relationship Id="rId8" Type="http://schemas.openxmlformats.org/officeDocument/2006/relationships/image" Target="../media/image1.jpg"/><Relationship Id="rId3" Type="http://schemas.openxmlformats.org/officeDocument/2006/relationships/chart" Target="../charts/chart35.xml"/><Relationship Id="rId7" Type="http://schemas.openxmlformats.org/officeDocument/2006/relationships/chart" Target="../charts/chart39.xml"/><Relationship Id="rId2" Type="http://schemas.openxmlformats.org/officeDocument/2006/relationships/chart" Target="../charts/chart34.xml"/><Relationship Id="rId1" Type="http://schemas.openxmlformats.org/officeDocument/2006/relationships/chart" Target="../charts/chart33.xml"/><Relationship Id="rId6" Type="http://schemas.openxmlformats.org/officeDocument/2006/relationships/chart" Target="../charts/chart38.xml"/><Relationship Id="rId5" Type="http://schemas.openxmlformats.org/officeDocument/2006/relationships/chart" Target="../charts/chart37.xml"/><Relationship Id="rId10" Type="http://schemas.openxmlformats.org/officeDocument/2006/relationships/image" Target="../media/image3.png"/><Relationship Id="rId4" Type="http://schemas.openxmlformats.org/officeDocument/2006/relationships/chart" Target="../charts/chart36.xml"/><Relationship Id="rId9" Type="http://schemas.openxmlformats.org/officeDocument/2006/relationships/image" Target="../media/image2.jpg"/></Relationships>
</file>

<file path=xl/drawings/_rels/drawing8.xml.rels><?xml version="1.0" encoding="UTF-8" standalone="yes"?>
<Relationships xmlns="http://schemas.openxmlformats.org/package/2006/relationships"><Relationship Id="rId8" Type="http://schemas.openxmlformats.org/officeDocument/2006/relationships/image" Target="../media/image1.jpg"/><Relationship Id="rId3" Type="http://schemas.openxmlformats.org/officeDocument/2006/relationships/chart" Target="../charts/chart42.xml"/><Relationship Id="rId7" Type="http://schemas.openxmlformats.org/officeDocument/2006/relationships/chart" Target="../charts/chart46.xml"/><Relationship Id="rId2" Type="http://schemas.openxmlformats.org/officeDocument/2006/relationships/chart" Target="../charts/chart41.xml"/><Relationship Id="rId1" Type="http://schemas.openxmlformats.org/officeDocument/2006/relationships/chart" Target="../charts/chart40.xml"/><Relationship Id="rId6" Type="http://schemas.openxmlformats.org/officeDocument/2006/relationships/chart" Target="../charts/chart45.xml"/><Relationship Id="rId5" Type="http://schemas.openxmlformats.org/officeDocument/2006/relationships/chart" Target="../charts/chart44.xml"/><Relationship Id="rId10" Type="http://schemas.openxmlformats.org/officeDocument/2006/relationships/image" Target="../media/image3.png"/><Relationship Id="rId4" Type="http://schemas.openxmlformats.org/officeDocument/2006/relationships/chart" Target="../charts/chart43.xml"/><Relationship Id="rId9" Type="http://schemas.openxmlformats.org/officeDocument/2006/relationships/image" Target="../media/image2.jpg"/></Relationships>
</file>

<file path=xl/drawings/_rels/drawing9.xml.rels><?xml version="1.0" encoding="UTF-8" standalone="yes"?>
<Relationships xmlns="http://schemas.openxmlformats.org/package/2006/relationships"><Relationship Id="rId8" Type="http://schemas.openxmlformats.org/officeDocument/2006/relationships/image" Target="../media/image1.jpg"/><Relationship Id="rId3" Type="http://schemas.openxmlformats.org/officeDocument/2006/relationships/chart" Target="../charts/chart49.xml"/><Relationship Id="rId7" Type="http://schemas.openxmlformats.org/officeDocument/2006/relationships/chart" Target="../charts/chart53.xml"/><Relationship Id="rId2" Type="http://schemas.openxmlformats.org/officeDocument/2006/relationships/chart" Target="../charts/chart48.xml"/><Relationship Id="rId1" Type="http://schemas.openxmlformats.org/officeDocument/2006/relationships/chart" Target="../charts/chart47.xml"/><Relationship Id="rId6" Type="http://schemas.openxmlformats.org/officeDocument/2006/relationships/chart" Target="../charts/chart52.xml"/><Relationship Id="rId5" Type="http://schemas.openxmlformats.org/officeDocument/2006/relationships/chart" Target="../charts/chart51.xml"/><Relationship Id="rId10" Type="http://schemas.openxmlformats.org/officeDocument/2006/relationships/image" Target="../media/image3.png"/><Relationship Id="rId4" Type="http://schemas.openxmlformats.org/officeDocument/2006/relationships/chart" Target="../charts/chart50.xml"/><Relationship Id="rId9"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15</xdr:col>
      <xdr:colOff>167640</xdr:colOff>
      <xdr:row>0</xdr:row>
      <xdr:rowOff>121920</xdr:rowOff>
    </xdr:from>
    <xdr:to>
      <xdr:col>15</xdr:col>
      <xdr:colOff>1813560</xdr:colOff>
      <xdr:row>0</xdr:row>
      <xdr:rowOff>664430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311640" y="121920"/>
          <a:ext cx="1645920" cy="542510"/>
        </a:xfrm>
        <a:prstGeom prst="rect">
          <a:avLst/>
        </a:prstGeom>
      </xdr:spPr>
    </xdr:pic>
    <xdr:clientData/>
  </xdr:twoCellAnchor>
  <xdr:twoCellAnchor editAs="oneCell">
    <xdr:from>
      <xdr:col>0</xdr:col>
      <xdr:colOff>381000</xdr:colOff>
      <xdr:row>0</xdr:row>
      <xdr:rowOff>121920</xdr:rowOff>
    </xdr:from>
    <xdr:to>
      <xdr:col>4</xdr:col>
      <xdr:colOff>255270</xdr:colOff>
      <xdr:row>0</xdr:row>
      <xdr:rowOff>655320</xdr:rowOff>
    </xdr:to>
    <xdr:pic>
      <xdr:nvPicPr>
        <xdr:cNvPr id="5" name="Picture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880"/>
        <a:stretch/>
      </xdr:blipFill>
      <xdr:spPr>
        <a:xfrm>
          <a:off x="381000" y="121920"/>
          <a:ext cx="2312670" cy="5334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373380</xdr:colOff>
      <xdr:row>2</xdr:row>
      <xdr:rowOff>7620</xdr:rowOff>
    </xdr:from>
    <xdr:to>
      <xdr:col>2</xdr:col>
      <xdr:colOff>982980</xdr:colOff>
      <xdr:row>17</xdr:row>
      <xdr:rowOff>7620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2827020</xdr:colOff>
      <xdr:row>2</xdr:row>
      <xdr:rowOff>11430</xdr:rowOff>
    </xdr:from>
    <xdr:to>
      <xdr:col>2</xdr:col>
      <xdr:colOff>4655820</xdr:colOff>
      <xdr:row>17</xdr:row>
      <xdr:rowOff>11430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4663440</xdr:colOff>
      <xdr:row>2</xdr:row>
      <xdr:rowOff>11430</xdr:rowOff>
    </xdr:from>
    <xdr:to>
      <xdr:col>4</xdr:col>
      <xdr:colOff>236220</xdr:colOff>
      <xdr:row>17</xdr:row>
      <xdr:rowOff>11430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243840</xdr:colOff>
      <xdr:row>2</xdr:row>
      <xdr:rowOff>11430</xdr:rowOff>
    </xdr:from>
    <xdr:to>
      <xdr:col>4</xdr:col>
      <xdr:colOff>2072640</xdr:colOff>
      <xdr:row>17</xdr:row>
      <xdr:rowOff>11430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2080260</xdr:colOff>
      <xdr:row>2</xdr:row>
      <xdr:rowOff>11430</xdr:rowOff>
    </xdr:from>
    <xdr:to>
      <xdr:col>6</xdr:col>
      <xdr:colOff>375285</xdr:colOff>
      <xdr:row>17</xdr:row>
      <xdr:rowOff>11430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375285</xdr:colOff>
      <xdr:row>2</xdr:row>
      <xdr:rowOff>11430</xdr:rowOff>
    </xdr:from>
    <xdr:to>
      <xdr:col>7</xdr:col>
      <xdr:colOff>365760</xdr:colOff>
      <xdr:row>17</xdr:row>
      <xdr:rowOff>11430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990600</xdr:colOff>
      <xdr:row>2</xdr:row>
      <xdr:rowOff>7620</xdr:rowOff>
    </xdr:from>
    <xdr:to>
      <xdr:col>2</xdr:col>
      <xdr:colOff>2819400</xdr:colOff>
      <xdr:row>17</xdr:row>
      <xdr:rowOff>7620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7</xdr:col>
      <xdr:colOff>106680</xdr:colOff>
      <xdr:row>0</xdr:row>
      <xdr:rowOff>106680</xdr:rowOff>
    </xdr:from>
    <xdr:to>
      <xdr:col>8</xdr:col>
      <xdr:colOff>38100</xdr:colOff>
      <xdr:row>0</xdr:row>
      <xdr:rowOff>649190</xdr:rowOff>
    </xdr:to>
    <xdr:pic>
      <xdr:nvPicPr>
        <xdr:cNvPr id="15" name="Picture 14"/>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437620" y="106680"/>
          <a:ext cx="1645920" cy="542510"/>
        </a:xfrm>
        <a:prstGeom prst="rect">
          <a:avLst/>
        </a:prstGeom>
      </xdr:spPr>
    </xdr:pic>
    <xdr:clientData/>
  </xdr:twoCellAnchor>
  <xdr:twoCellAnchor editAs="oneCell">
    <xdr:from>
      <xdr:col>0</xdr:col>
      <xdr:colOff>381000</xdr:colOff>
      <xdr:row>0</xdr:row>
      <xdr:rowOff>121920</xdr:rowOff>
    </xdr:from>
    <xdr:to>
      <xdr:col>2</xdr:col>
      <xdr:colOff>1474470</xdr:colOff>
      <xdr:row>0</xdr:row>
      <xdr:rowOff>655320</xdr:rowOff>
    </xdr:to>
    <xdr:pic>
      <xdr:nvPicPr>
        <xdr:cNvPr id="16" name="Picture 15"/>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2880"/>
        <a:stretch/>
      </xdr:blipFill>
      <xdr:spPr>
        <a:xfrm>
          <a:off x="381000" y="121920"/>
          <a:ext cx="2312670" cy="533400"/>
        </a:xfrm>
        <a:prstGeom prst="rect">
          <a:avLst/>
        </a:prstGeom>
      </xdr:spPr>
    </xdr:pic>
    <xdr:clientData/>
  </xdr:twoCellAnchor>
  <xdr:twoCellAnchor editAs="oneCell">
    <xdr:from>
      <xdr:col>2</xdr:col>
      <xdr:colOff>4023360</xdr:colOff>
      <xdr:row>37</xdr:row>
      <xdr:rowOff>60960</xdr:rowOff>
    </xdr:from>
    <xdr:to>
      <xdr:col>2</xdr:col>
      <xdr:colOff>4861560</xdr:colOff>
      <xdr:row>37</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358140</xdr:colOff>
      <xdr:row>1</xdr:row>
      <xdr:rowOff>175260</xdr:rowOff>
    </xdr:from>
    <xdr:to>
      <xdr:col>2</xdr:col>
      <xdr:colOff>967740</xdr:colOff>
      <xdr:row>16</xdr:row>
      <xdr:rowOff>175260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2811780</xdr:colOff>
      <xdr:row>1</xdr:row>
      <xdr:rowOff>179070</xdr:rowOff>
    </xdr:from>
    <xdr:to>
      <xdr:col>2</xdr:col>
      <xdr:colOff>4640580</xdr:colOff>
      <xdr:row>16</xdr:row>
      <xdr:rowOff>179070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4648200</xdr:colOff>
      <xdr:row>1</xdr:row>
      <xdr:rowOff>179070</xdr:rowOff>
    </xdr:from>
    <xdr:to>
      <xdr:col>4</xdr:col>
      <xdr:colOff>220980</xdr:colOff>
      <xdr:row>16</xdr:row>
      <xdr:rowOff>179070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228600</xdr:colOff>
      <xdr:row>1</xdr:row>
      <xdr:rowOff>179070</xdr:rowOff>
    </xdr:from>
    <xdr:to>
      <xdr:col>4</xdr:col>
      <xdr:colOff>2057400</xdr:colOff>
      <xdr:row>16</xdr:row>
      <xdr:rowOff>179070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2065020</xdr:colOff>
      <xdr:row>1</xdr:row>
      <xdr:rowOff>179070</xdr:rowOff>
    </xdr:from>
    <xdr:to>
      <xdr:col>6</xdr:col>
      <xdr:colOff>360045</xdr:colOff>
      <xdr:row>16</xdr:row>
      <xdr:rowOff>179070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369570</xdr:colOff>
      <xdr:row>1</xdr:row>
      <xdr:rowOff>169545</xdr:rowOff>
    </xdr:from>
    <xdr:to>
      <xdr:col>7</xdr:col>
      <xdr:colOff>360045</xdr:colOff>
      <xdr:row>16</xdr:row>
      <xdr:rowOff>169545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975360</xdr:colOff>
      <xdr:row>1</xdr:row>
      <xdr:rowOff>175260</xdr:rowOff>
    </xdr:from>
    <xdr:to>
      <xdr:col>2</xdr:col>
      <xdr:colOff>2804160</xdr:colOff>
      <xdr:row>16</xdr:row>
      <xdr:rowOff>175260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7</xdr:col>
      <xdr:colOff>106680</xdr:colOff>
      <xdr:row>0</xdr:row>
      <xdr:rowOff>106680</xdr:rowOff>
    </xdr:from>
    <xdr:to>
      <xdr:col>8</xdr:col>
      <xdr:colOff>38100</xdr:colOff>
      <xdr:row>0</xdr:row>
      <xdr:rowOff>649190</xdr:rowOff>
    </xdr:to>
    <xdr:pic>
      <xdr:nvPicPr>
        <xdr:cNvPr id="15" name="Picture 14"/>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437620" y="106680"/>
          <a:ext cx="1645920" cy="542510"/>
        </a:xfrm>
        <a:prstGeom prst="rect">
          <a:avLst/>
        </a:prstGeom>
      </xdr:spPr>
    </xdr:pic>
    <xdr:clientData/>
  </xdr:twoCellAnchor>
  <xdr:twoCellAnchor editAs="oneCell">
    <xdr:from>
      <xdr:col>0</xdr:col>
      <xdr:colOff>381000</xdr:colOff>
      <xdr:row>0</xdr:row>
      <xdr:rowOff>121920</xdr:rowOff>
    </xdr:from>
    <xdr:to>
      <xdr:col>2</xdr:col>
      <xdr:colOff>1474470</xdr:colOff>
      <xdr:row>0</xdr:row>
      <xdr:rowOff>655320</xdr:rowOff>
    </xdr:to>
    <xdr:pic>
      <xdr:nvPicPr>
        <xdr:cNvPr id="16" name="Picture 15"/>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2880"/>
        <a:stretch/>
      </xdr:blipFill>
      <xdr:spPr>
        <a:xfrm>
          <a:off x="381000" y="121920"/>
          <a:ext cx="2312670" cy="533400"/>
        </a:xfrm>
        <a:prstGeom prst="rect">
          <a:avLst/>
        </a:prstGeom>
      </xdr:spPr>
    </xdr:pic>
    <xdr:clientData/>
  </xdr:twoCellAnchor>
  <xdr:twoCellAnchor editAs="oneCell">
    <xdr:from>
      <xdr:col>2</xdr:col>
      <xdr:colOff>4023360</xdr:colOff>
      <xdr:row>38</xdr:row>
      <xdr:rowOff>60960</xdr:rowOff>
    </xdr:from>
    <xdr:to>
      <xdr:col>2</xdr:col>
      <xdr:colOff>4861560</xdr:colOff>
      <xdr:row>38</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419100</xdr:colOff>
      <xdr:row>2</xdr:row>
      <xdr:rowOff>0</xdr:rowOff>
    </xdr:from>
    <xdr:to>
      <xdr:col>2</xdr:col>
      <xdr:colOff>1028700</xdr:colOff>
      <xdr:row>17</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2872740</xdr:colOff>
      <xdr:row>2</xdr:row>
      <xdr:rowOff>3810</xdr:rowOff>
    </xdr:from>
    <xdr:to>
      <xdr:col>2</xdr:col>
      <xdr:colOff>4701540</xdr:colOff>
      <xdr:row>17</xdr:row>
      <xdr:rowOff>3810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4709160</xdr:colOff>
      <xdr:row>2</xdr:row>
      <xdr:rowOff>3810</xdr:rowOff>
    </xdr:from>
    <xdr:to>
      <xdr:col>4</xdr:col>
      <xdr:colOff>281940</xdr:colOff>
      <xdr:row>17</xdr:row>
      <xdr:rowOff>3810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289560</xdr:colOff>
      <xdr:row>2</xdr:row>
      <xdr:rowOff>3810</xdr:rowOff>
    </xdr:from>
    <xdr:to>
      <xdr:col>5</xdr:col>
      <xdr:colOff>15240</xdr:colOff>
      <xdr:row>17</xdr:row>
      <xdr:rowOff>3810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22860</xdr:colOff>
      <xdr:row>2</xdr:row>
      <xdr:rowOff>3810</xdr:rowOff>
    </xdr:from>
    <xdr:to>
      <xdr:col>6</xdr:col>
      <xdr:colOff>422910</xdr:colOff>
      <xdr:row>17</xdr:row>
      <xdr:rowOff>3810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430530</xdr:colOff>
      <xdr:row>2</xdr:row>
      <xdr:rowOff>3810</xdr:rowOff>
    </xdr:from>
    <xdr:to>
      <xdr:col>7</xdr:col>
      <xdr:colOff>421005</xdr:colOff>
      <xdr:row>17</xdr:row>
      <xdr:rowOff>3810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1036320</xdr:colOff>
      <xdr:row>2</xdr:row>
      <xdr:rowOff>0</xdr:rowOff>
    </xdr:from>
    <xdr:to>
      <xdr:col>2</xdr:col>
      <xdr:colOff>2865120</xdr:colOff>
      <xdr:row>17</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7</xdr:col>
      <xdr:colOff>106680</xdr:colOff>
      <xdr:row>0</xdr:row>
      <xdr:rowOff>106680</xdr:rowOff>
    </xdr:from>
    <xdr:to>
      <xdr:col>8</xdr:col>
      <xdr:colOff>38100</xdr:colOff>
      <xdr:row>0</xdr:row>
      <xdr:rowOff>649190</xdr:rowOff>
    </xdr:to>
    <xdr:pic>
      <xdr:nvPicPr>
        <xdr:cNvPr id="15" name="Picture 14"/>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437620" y="106680"/>
          <a:ext cx="1645920" cy="542510"/>
        </a:xfrm>
        <a:prstGeom prst="rect">
          <a:avLst/>
        </a:prstGeom>
      </xdr:spPr>
    </xdr:pic>
    <xdr:clientData/>
  </xdr:twoCellAnchor>
  <xdr:twoCellAnchor editAs="oneCell">
    <xdr:from>
      <xdr:col>0</xdr:col>
      <xdr:colOff>381000</xdr:colOff>
      <xdr:row>0</xdr:row>
      <xdr:rowOff>121920</xdr:rowOff>
    </xdr:from>
    <xdr:to>
      <xdr:col>2</xdr:col>
      <xdr:colOff>1474470</xdr:colOff>
      <xdr:row>0</xdr:row>
      <xdr:rowOff>655320</xdr:rowOff>
    </xdr:to>
    <xdr:pic>
      <xdr:nvPicPr>
        <xdr:cNvPr id="16" name="Picture 15"/>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2880"/>
        <a:stretch/>
      </xdr:blipFill>
      <xdr:spPr>
        <a:xfrm>
          <a:off x="381000" y="121920"/>
          <a:ext cx="2312670" cy="533400"/>
        </a:xfrm>
        <a:prstGeom prst="rect">
          <a:avLst/>
        </a:prstGeom>
      </xdr:spPr>
    </xdr:pic>
    <xdr:clientData/>
  </xdr:twoCellAnchor>
  <xdr:twoCellAnchor editAs="oneCell">
    <xdr:from>
      <xdr:col>2</xdr:col>
      <xdr:colOff>4023360</xdr:colOff>
      <xdr:row>41</xdr:row>
      <xdr:rowOff>60960</xdr:rowOff>
    </xdr:from>
    <xdr:to>
      <xdr:col>2</xdr:col>
      <xdr:colOff>4861560</xdr:colOff>
      <xdr:row>41</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327660</xdr:colOff>
      <xdr:row>2</xdr:row>
      <xdr:rowOff>0</xdr:rowOff>
    </xdr:from>
    <xdr:to>
      <xdr:col>2</xdr:col>
      <xdr:colOff>937260</xdr:colOff>
      <xdr:row>17</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2781300</xdr:colOff>
      <xdr:row>2</xdr:row>
      <xdr:rowOff>3810</xdr:rowOff>
    </xdr:from>
    <xdr:to>
      <xdr:col>2</xdr:col>
      <xdr:colOff>4610100</xdr:colOff>
      <xdr:row>17</xdr:row>
      <xdr:rowOff>3810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4617720</xdr:colOff>
      <xdr:row>2</xdr:row>
      <xdr:rowOff>3810</xdr:rowOff>
    </xdr:from>
    <xdr:to>
      <xdr:col>4</xdr:col>
      <xdr:colOff>190500</xdr:colOff>
      <xdr:row>17</xdr:row>
      <xdr:rowOff>3810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198120</xdr:colOff>
      <xdr:row>2</xdr:row>
      <xdr:rowOff>3810</xdr:rowOff>
    </xdr:from>
    <xdr:to>
      <xdr:col>4</xdr:col>
      <xdr:colOff>2026920</xdr:colOff>
      <xdr:row>17</xdr:row>
      <xdr:rowOff>3810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2034540</xdr:colOff>
      <xdr:row>2</xdr:row>
      <xdr:rowOff>3810</xdr:rowOff>
    </xdr:from>
    <xdr:to>
      <xdr:col>6</xdr:col>
      <xdr:colOff>329565</xdr:colOff>
      <xdr:row>17</xdr:row>
      <xdr:rowOff>3810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329565</xdr:colOff>
      <xdr:row>2</xdr:row>
      <xdr:rowOff>3810</xdr:rowOff>
    </xdr:from>
    <xdr:to>
      <xdr:col>7</xdr:col>
      <xdr:colOff>320040</xdr:colOff>
      <xdr:row>17</xdr:row>
      <xdr:rowOff>3810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944880</xdr:colOff>
      <xdr:row>2</xdr:row>
      <xdr:rowOff>0</xdr:rowOff>
    </xdr:from>
    <xdr:to>
      <xdr:col>2</xdr:col>
      <xdr:colOff>2773680</xdr:colOff>
      <xdr:row>17</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7</xdr:col>
      <xdr:colOff>106680</xdr:colOff>
      <xdr:row>0</xdr:row>
      <xdr:rowOff>106680</xdr:rowOff>
    </xdr:from>
    <xdr:to>
      <xdr:col>8</xdr:col>
      <xdr:colOff>38100</xdr:colOff>
      <xdr:row>0</xdr:row>
      <xdr:rowOff>649190</xdr:rowOff>
    </xdr:to>
    <xdr:pic>
      <xdr:nvPicPr>
        <xdr:cNvPr id="15" name="Picture 14"/>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437620" y="106680"/>
          <a:ext cx="1645920" cy="542510"/>
        </a:xfrm>
        <a:prstGeom prst="rect">
          <a:avLst/>
        </a:prstGeom>
      </xdr:spPr>
    </xdr:pic>
    <xdr:clientData/>
  </xdr:twoCellAnchor>
  <xdr:twoCellAnchor editAs="oneCell">
    <xdr:from>
      <xdr:col>0</xdr:col>
      <xdr:colOff>381000</xdr:colOff>
      <xdr:row>0</xdr:row>
      <xdr:rowOff>121920</xdr:rowOff>
    </xdr:from>
    <xdr:to>
      <xdr:col>2</xdr:col>
      <xdr:colOff>1474470</xdr:colOff>
      <xdr:row>0</xdr:row>
      <xdr:rowOff>655320</xdr:rowOff>
    </xdr:to>
    <xdr:pic>
      <xdr:nvPicPr>
        <xdr:cNvPr id="16" name="Picture 15"/>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2880"/>
        <a:stretch/>
      </xdr:blipFill>
      <xdr:spPr>
        <a:xfrm>
          <a:off x="381000" y="121920"/>
          <a:ext cx="2312670" cy="533400"/>
        </a:xfrm>
        <a:prstGeom prst="rect">
          <a:avLst/>
        </a:prstGeom>
      </xdr:spPr>
    </xdr:pic>
    <xdr:clientData/>
  </xdr:twoCellAnchor>
  <xdr:twoCellAnchor editAs="oneCell">
    <xdr:from>
      <xdr:col>2</xdr:col>
      <xdr:colOff>4023360</xdr:colOff>
      <xdr:row>42</xdr:row>
      <xdr:rowOff>60960</xdr:rowOff>
    </xdr:from>
    <xdr:to>
      <xdr:col>2</xdr:col>
      <xdr:colOff>4861560</xdr:colOff>
      <xdr:row>42</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373380</xdr:colOff>
      <xdr:row>1</xdr:row>
      <xdr:rowOff>175260</xdr:rowOff>
    </xdr:from>
    <xdr:to>
      <xdr:col>2</xdr:col>
      <xdr:colOff>982980</xdr:colOff>
      <xdr:row>16</xdr:row>
      <xdr:rowOff>175260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2827020</xdr:colOff>
      <xdr:row>1</xdr:row>
      <xdr:rowOff>179070</xdr:rowOff>
    </xdr:from>
    <xdr:to>
      <xdr:col>2</xdr:col>
      <xdr:colOff>4655820</xdr:colOff>
      <xdr:row>16</xdr:row>
      <xdr:rowOff>179070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4663440</xdr:colOff>
      <xdr:row>1</xdr:row>
      <xdr:rowOff>179070</xdr:rowOff>
    </xdr:from>
    <xdr:to>
      <xdr:col>4</xdr:col>
      <xdr:colOff>236220</xdr:colOff>
      <xdr:row>16</xdr:row>
      <xdr:rowOff>179070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243840</xdr:colOff>
      <xdr:row>1</xdr:row>
      <xdr:rowOff>179070</xdr:rowOff>
    </xdr:from>
    <xdr:to>
      <xdr:col>4</xdr:col>
      <xdr:colOff>2072640</xdr:colOff>
      <xdr:row>16</xdr:row>
      <xdr:rowOff>179070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2080260</xdr:colOff>
      <xdr:row>1</xdr:row>
      <xdr:rowOff>179070</xdr:rowOff>
    </xdr:from>
    <xdr:to>
      <xdr:col>6</xdr:col>
      <xdr:colOff>375285</xdr:colOff>
      <xdr:row>16</xdr:row>
      <xdr:rowOff>179070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384810</xdr:colOff>
      <xdr:row>1</xdr:row>
      <xdr:rowOff>179070</xdr:rowOff>
    </xdr:from>
    <xdr:to>
      <xdr:col>7</xdr:col>
      <xdr:colOff>375285</xdr:colOff>
      <xdr:row>16</xdr:row>
      <xdr:rowOff>179070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990600</xdr:colOff>
      <xdr:row>1</xdr:row>
      <xdr:rowOff>175260</xdr:rowOff>
    </xdr:from>
    <xdr:to>
      <xdr:col>2</xdr:col>
      <xdr:colOff>2819400</xdr:colOff>
      <xdr:row>16</xdr:row>
      <xdr:rowOff>175260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7</xdr:col>
      <xdr:colOff>106680</xdr:colOff>
      <xdr:row>0</xdr:row>
      <xdr:rowOff>106680</xdr:rowOff>
    </xdr:from>
    <xdr:to>
      <xdr:col>8</xdr:col>
      <xdr:colOff>38100</xdr:colOff>
      <xdr:row>0</xdr:row>
      <xdr:rowOff>649190</xdr:rowOff>
    </xdr:to>
    <xdr:pic>
      <xdr:nvPicPr>
        <xdr:cNvPr id="15" name="Picture 14"/>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437620" y="106680"/>
          <a:ext cx="1645920" cy="542510"/>
        </a:xfrm>
        <a:prstGeom prst="rect">
          <a:avLst/>
        </a:prstGeom>
      </xdr:spPr>
    </xdr:pic>
    <xdr:clientData/>
  </xdr:twoCellAnchor>
  <xdr:twoCellAnchor editAs="oneCell">
    <xdr:from>
      <xdr:col>0</xdr:col>
      <xdr:colOff>381000</xdr:colOff>
      <xdr:row>0</xdr:row>
      <xdr:rowOff>121920</xdr:rowOff>
    </xdr:from>
    <xdr:to>
      <xdr:col>2</xdr:col>
      <xdr:colOff>1474470</xdr:colOff>
      <xdr:row>0</xdr:row>
      <xdr:rowOff>655320</xdr:rowOff>
    </xdr:to>
    <xdr:pic>
      <xdr:nvPicPr>
        <xdr:cNvPr id="16" name="Picture 15"/>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2880"/>
        <a:stretch/>
      </xdr:blipFill>
      <xdr:spPr>
        <a:xfrm>
          <a:off x="381000" y="121920"/>
          <a:ext cx="2312670" cy="533400"/>
        </a:xfrm>
        <a:prstGeom prst="rect">
          <a:avLst/>
        </a:prstGeom>
      </xdr:spPr>
    </xdr:pic>
    <xdr:clientData/>
  </xdr:twoCellAnchor>
  <xdr:twoCellAnchor editAs="oneCell">
    <xdr:from>
      <xdr:col>2</xdr:col>
      <xdr:colOff>4023360</xdr:colOff>
      <xdr:row>49</xdr:row>
      <xdr:rowOff>60960</xdr:rowOff>
    </xdr:from>
    <xdr:to>
      <xdr:col>2</xdr:col>
      <xdr:colOff>4861560</xdr:colOff>
      <xdr:row>49</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350520</xdr:colOff>
      <xdr:row>1</xdr:row>
      <xdr:rowOff>175260</xdr:rowOff>
    </xdr:from>
    <xdr:to>
      <xdr:col>2</xdr:col>
      <xdr:colOff>960120</xdr:colOff>
      <xdr:row>16</xdr:row>
      <xdr:rowOff>175260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2804160</xdr:colOff>
      <xdr:row>1</xdr:row>
      <xdr:rowOff>179070</xdr:rowOff>
    </xdr:from>
    <xdr:to>
      <xdr:col>2</xdr:col>
      <xdr:colOff>4632960</xdr:colOff>
      <xdr:row>16</xdr:row>
      <xdr:rowOff>179070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4640580</xdr:colOff>
      <xdr:row>1</xdr:row>
      <xdr:rowOff>179070</xdr:rowOff>
    </xdr:from>
    <xdr:to>
      <xdr:col>4</xdr:col>
      <xdr:colOff>213360</xdr:colOff>
      <xdr:row>16</xdr:row>
      <xdr:rowOff>179070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220980</xdr:colOff>
      <xdr:row>1</xdr:row>
      <xdr:rowOff>179070</xdr:rowOff>
    </xdr:from>
    <xdr:to>
      <xdr:col>4</xdr:col>
      <xdr:colOff>2049780</xdr:colOff>
      <xdr:row>16</xdr:row>
      <xdr:rowOff>179070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2057400</xdr:colOff>
      <xdr:row>1</xdr:row>
      <xdr:rowOff>179070</xdr:rowOff>
    </xdr:from>
    <xdr:to>
      <xdr:col>6</xdr:col>
      <xdr:colOff>352425</xdr:colOff>
      <xdr:row>16</xdr:row>
      <xdr:rowOff>179070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352425</xdr:colOff>
      <xdr:row>1</xdr:row>
      <xdr:rowOff>179070</xdr:rowOff>
    </xdr:from>
    <xdr:to>
      <xdr:col>7</xdr:col>
      <xdr:colOff>342900</xdr:colOff>
      <xdr:row>16</xdr:row>
      <xdr:rowOff>179070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967740</xdr:colOff>
      <xdr:row>1</xdr:row>
      <xdr:rowOff>175260</xdr:rowOff>
    </xdr:from>
    <xdr:to>
      <xdr:col>2</xdr:col>
      <xdr:colOff>2796540</xdr:colOff>
      <xdr:row>16</xdr:row>
      <xdr:rowOff>175260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7</xdr:col>
      <xdr:colOff>106680</xdr:colOff>
      <xdr:row>0</xdr:row>
      <xdr:rowOff>106680</xdr:rowOff>
    </xdr:from>
    <xdr:to>
      <xdr:col>8</xdr:col>
      <xdr:colOff>38100</xdr:colOff>
      <xdr:row>0</xdr:row>
      <xdr:rowOff>649190</xdr:rowOff>
    </xdr:to>
    <xdr:pic>
      <xdr:nvPicPr>
        <xdr:cNvPr id="15" name="Picture 14"/>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437620" y="106680"/>
          <a:ext cx="1645920" cy="542510"/>
        </a:xfrm>
        <a:prstGeom prst="rect">
          <a:avLst/>
        </a:prstGeom>
      </xdr:spPr>
    </xdr:pic>
    <xdr:clientData/>
  </xdr:twoCellAnchor>
  <xdr:twoCellAnchor editAs="oneCell">
    <xdr:from>
      <xdr:col>0</xdr:col>
      <xdr:colOff>381000</xdr:colOff>
      <xdr:row>0</xdr:row>
      <xdr:rowOff>121920</xdr:rowOff>
    </xdr:from>
    <xdr:to>
      <xdr:col>2</xdr:col>
      <xdr:colOff>1474470</xdr:colOff>
      <xdr:row>0</xdr:row>
      <xdr:rowOff>655320</xdr:rowOff>
    </xdr:to>
    <xdr:pic>
      <xdr:nvPicPr>
        <xdr:cNvPr id="16" name="Picture 15"/>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2880"/>
        <a:stretch/>
      </xdr:blipFill>
      <xdr:spPr>
        <a:xfrm>
          <a:off x="381000" y="121920"/>
          <a:ext cx="2312670" cy="533400"/>
        </a:xfrm>
        <a:prstGeom prst="rect">
          <a:avLst/>
        </a:prstGeom>
      </xdr:spPr>
    </xdr:pic>
    <xdr:clientData/>
  </xdr:twoCellAnchor>
  <xdr:twoCellAnchor editAs="oneCell">
    <xdr:from>
      <xdr:col>2</xdr:col>
      <xdr:colOff>4023360</xdr:colOff>
      <xdr:row>53</xdr:row>
      <xdr:rowOff>60960</xdr:rowOff>
    </xdr:from>
    <xdr:to>
      <xdr:col>2</xdr:col>
      <xdr:colOff>4861560</xdr:colOff>
      <xdr:row>53</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350520</xdr:colOff>
      <xdr:row>2</xdr:row>
      <xdr:rowOff>0</xdr:rowOff>
    </xdr:from>
    <xdr:to>
      <xdr:col>2</xdr:col>
      <xdr:colOff>960120</xdr:colOff>
      <xdr:row>17</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2804160</xdr:colOff>
      <xdr:row>2</xdr:row>
      <xdr:rowOff>3810</xdr:rowOff>
    </xdr:from>
    <xdr:to>
      <xdr:col>2</xdr:col>
      <xdr:colOff>4632960</xdr:colOff>
      <xdr:row>17</xdr:row>
      <xdr:rowOff>3810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4640580</xdr:colOff>
      <xdr:row>2</xdr:row>
      <xdr:rowOff>3810</xdr:rowOff>
    </xdr:from>
    <xdr:to>
      <xdr:col>4</xdr:col>
      <xdr:colOff>213360</xdr:colOff>
      <xdr:row>17</xdr:row>
      <xdr:rowOff>3810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220980</xdr:colOff>
      <xdr:row>2</xdr:row>
      <xdr:rowOff>3810</xdr:rowOff>
    </xdr:from>
    <xdr:to>
      <xdr:col>4</xdr:col>
      <xdr:colOff>2049780</xdr:colOff>
      <xdr:row>17</xdr:row>
      <xdr:rowOff>3810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2057400</xdr:colOff>
      <xdr:row>2</xdr:row>
      <xdr:rowOff>3810</xdr:rowOff>
    </xdr:from>
    <xdr:to>
      <xdr:col>6</xdr:col>
      <xdr:colOff>352425</xdr:colOff>
      <xdr:row>17</xdr:row>
      <xdr:rowOff>3810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361950</xdr:colOff>
      <xdr:row>2</xdr:row>
      <xdr:rowOff>3810</xdr:rowOff>
    </xdr:from>
    <xdr:to>
      <xdr:col>7</xdr:col>
      <xdr:colOff>352425</xdr:colOff>
      <xdr:row>17</xdr:row>
      <xdr:rowOff>3810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967740</xdr:colOff>
      <xdr:row>2</xdr:row>
      <xdr:rowOff>0</xdr:rowOff>
    </xdr:from>
    <xdr:to>
      <xdr:col>2</xdr:col>
      <xdr:colOff>2796540</xdr:colOff>
      <xdr:row>17</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7</xdr:col>
      <xdr:colOff>106680</xdr:colOff>
      <xdr:row>0</xdr:row>
      <xdr:rowOff>106680</xdr:rowOff>
    </xdr:from>
    <xdr:to>
      <xdr:col>8</xdr:col>
      <xdr:colOff>38100</xdr:colOff>
      <xdr:row>0</xdr:row>
      <xdr:rowOff>649190</xdr:rowOff>
    </xdr:to>
    <xdr:pic>
      <xdr:nvPicPr>
        <xdr:cNvPr id="15" name="Picture 14"/>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437620" y="106680"/>
          <a:ext cx="1645920" cy="542510"/>
        </a:xfrm>
        <a:prstGeom prst="rect">
          <a:avLst/>
        </a:prstGeom>
      </xdr:spPr>
    </xdr:pic>
    <xdr:clientData/>
  </xdr:twoCellAnchor>
  <xdr:twoCellAnchor editAs="oneCell">
    <xdr:from>
      <xdr:col>0</xdr:col>
      <xdr:colOff>381000</xdr:colOff>
      <xdr:row>0</xdr:row>
      <xdr:rowOff>121920</xdr:rowOff>
    </xdr:from>
    <xdr:to>
      <xdr:col>2</xdr:col>
      <xdr:colOff>1474470</xdr:colOff>
      <xdr:row>0</xdr:row>
      <xdr:rowOff>655320</xdr:rowOff>
    </xdr:to>
    <xdr:pic>
      <xdr:nvPicPr>
        <xdr:cNvPr id="16" name="Picture 15"/>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2880"/>
        <a:stretch/>
      </xdr:blipFill>
      <xdr:spPr>
        <a:xfrm>
          <a:off x="381000" y="121920"/>
          <a:ext cx="2312670" cy="533400"/>
        </a:xfrm>
        <a:prstGeom prst="rect">
          <a:avLst/>
        </a:prstGeom>
      </xdr:spPr>
    </xdr:pic>
    <xdr:clientData/>
  </xdr:twoCellAnchor>
  <xdr:twoCellAnchor editAs="oneCell">
    <xdr:from>
      <xdr:col>2</xdr:col>
      <xdr:colOff>4023360</xdr:colOff>
      <xdr:row>44</xdr:row>
      <xdr:rowOff>60960</xdr:rowOff>
    </xdr:from>
    <xdr:to>
      <xdr:col>2</xdr:col>
      <xdr:colOff>4861560</xdr:colOff>
      <xdr:row>44</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358140</xdr:colOff>
      <xdr:row>2</xdr:row>
      <xdr:rowOff>0</xdr:rowOff>
    </xdr:from>
    <xdr:to>
      <xdr:col>2</xdr:col>
      <xdr:colOff>967740</xdr:colOff>
      <xdr:row>17</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2811780</xdr:colOff>
      <xdr:row>2</xdr:row>
      <xdr:rowOff>3810</xdr:rowOff>
    </xdr:from>
    <xdr:to>
      <xdr:col>2</xdr:col>
      <xdr:colOff>4640580</xdr:colOff>
      <xdr:row>17</xdr:row>
      <xdr:rowOff>3810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4648200</xdr:colOff>
      <xdr:row>2</xdr:row>
      <xdr:rowOff>3810</xdr:rowOff>
    </xdr:from>
    <xdr:to>
      <xdr:col>4</xdr:col>
      <xdr:colOff>220980</xdr:colOff>
      <xdr:row>17</xdr:row>
      <xdr:rowOff>3810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228600</xdr:colOff>
      <xdr:row>2</xdr:row>
      <xdr:rowOff>3810</xdr:rowOff>
    </xdr:from>
    <xdr:to>
      <xdr:col>4</xdr:col>
      <xdr:colOff>2057400</xdr:colOff>
      <xdr:row>17</xdr:row>
      <xdr:rowOff>3810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2065020</xdr:colOff>
      <xdr:row>2</xdr:row>
      <xdr:rowOff>3810</xdr:rowOff>
    </xdr:from>
    <xdr:to>
      <xdr:col>6</xdr:col>
      <xdr:colOff>360045</xdr:colOff>
      <xdr:row>17</xdr:row>
      <xdr:rowOff>3810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369570</xdr:colOff>
      <xdr:row>2</xdr:row>
      <xdr:rowOff>3810</xdr:rowOff>
    </xdr:from>
    <xdr:to>
      <xdr:col>7</xdr:col>
      <xdr:colOff>360045</xdr:colOff>
      <xdr:row>17</xdr:row>
      <xdr:rowOff>3810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975360</xdr:colOff>
      <xdr:row>2</xdr:row>
      <xdr:rowOff>0</xdr:rowOff>
    </xdr:from>
    <xdr:to>
      <xdr:col>2</xdr:col>
      <xdr:colOff>2804160</xdr:colOff>
      <xdr:row>17</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7</xdr:col>
      <xdr:colOff>106680</xdr:colOff>
      <xdr:row>0</xdr:row>
      <xdr:rowOff>106680</xdr:rowOff>
    </xdr:from>
    <xdr:to>
      <xdr:col>8</xdr:col>
      <xdr:colOff>38100</xdr:colOff>
      <xdr:row>0</xdr:row>
      <xdr:rowOff>649190</xdr:rowOff>
    </xdr:to>
    <xdr:pic>
      <xdr:nvPicPr>
        <xdr:cNvPr id="15" name="Picture 14"/>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437620" y="106680"/>
          <a:ext cx="1645920" cy="542510"/>
        </a:xfrm>
        <a:prstGeom prst="rect">
          <a:avLst/>
        </a:prstGeom>
      </xdr:spPr>
    </xdr:pic>
    <xdr:clientData/>
  </xdr:twoCellAnchor>
  <xdr:twoCellAnchor editAs="oneCell">
    <xdr:from>
      <xdr:col>0</xdr:col>
      <xdr:colOff>381000</xdr:colOff>
      <xdr:row>0</xdr:row>
      <xdr:rowOff>121920</xdr:rowOff>
    </xdr:from>
    <xdr:to>
      <xdr:col>2</xdr:col>
      <xdr:colOff>1474470</xdr:colOff>
      <xdr:row>0</xdr:row>
      <xdr:rowOff>655320</xdr:rowOff>
    </xdr:to>
    <xdr:pic>
      <xdr:nvPicPr>
        <xdr:cNvPr id="16" name="Picture 15"/>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2880"/>
        <a:stretch/>
      </xdr:blipFill>
      <xdr:spPr>
        <a:xfrm>
          <a:off x="381000" y="121920"/>
          <a:ext cx="2312670" cy="533400"/>
        </a:xfrm>
        <a:prstGeom prst="rect">
          <a:avLst/>
        </a:prstGeom>
      </xdr:spPr>
    </xdr:pic>
    <xdr:clientData/>
  </xdr:twoCellAnchor>
  <xdr:twoCellAnchor editAs="oneCell">
    <xdr:from>
      <xdr:col>2</xdr:col>
      <xdr:colOff>4023360</xdr:colOff>
      <xdr:row>38</xdr:row>
      <xdr:rowOff>60960</xdr:rowOff>
    </xdr:from>
    <xdr:to>
      <xdr:col>2</xdr:col>
      <xdr:colOff>4861560</xdr:colOff>
      <xdr:row>38</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358140</xdr:colOff>
      <xdr:row>1</xdr:row>
      <xdr:rowOff>175260</xdr:rowOff>
    </xdr:from>
    <xdr:to>
      <xdr:col>2</xdr:col>
      <xdr:colOff>967740</xdr:colOff>
      <xdr:row>16</xdr:row>
      <xdr:rowOff>175260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2811780</xdr:colOff>
      <xdr:row>1</xdr:row>
      <xdr:rowOff>179070</xdr:rowOff>
    </xdr:from>
    <xdr:to>
      <xdr:col>2</xdr:col>
      <xdr:colOff>4640580</xdr:colOff>
      <xdr:row>16</xdr:row>
      <xdr:rowOff>179070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4648200</xdr:colOff>
      <xdr:row>1</xdr:row>
      <xdr:rowOff>179070</xdr:rowOff>
    </xdr:from>
    <xdr:to>
      <xdr:col>4</xdr:col>
      <xdr:colOff>220980</xdr:colOff>
      <xdr:row>16</xdr:row>
      <xdr:rowOff>179070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228600</xdr:colOff>
      <xdr:row>1</xdr:row>
      <xdr:rowOff>179070</xdr:rowOff>
    </xdr:from>
    <xdr:to>
      <xdr:col>4</xdr:col>
      <xdr:colOff>2057400</xdr:colOff>
      <xdr:row>16</xdr:row>
      <xdr:rowOff>179070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2065020</xdr:colOff>
      <xdr:row>1</xdr:row>
      <xdr:rowOff>179070</xdr:rowOff>
    </xdr:from>
    <xdr:to>
      <xdr:col>6</xdr:col>
      <xdr:colOff>360045</xdr:colOff>
      <xdr:row>16</xdr:row>
      <xdr:rowOff>179070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360045</xdr:colOff>
      <xdr:row>1</xdr:row>
      <xdr:rowOff>179070</xdr:rowOff>
    </xdr:from>
    <xdr:to>
      <xdr:col>7</xdr:col>
      <xdr:colOff>350520</xdr:colOff>
      <xdr:row>16</xdr:row>
      <xdr:rowOff>179070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975360</xdr:colOff>
      <xdr:row>1</xdr:row>
      <xdr:rowOff>175260</xdr:rowOff>
    </xdr:from>
    <xdr:to>
      <xdr:col>2</xdr:col>
      <xdr:colOff>2804160</xdr:colOff>
      <xdr:row>16</xdr:row>
      <xdr:rowOff>175260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7</xdr:col>
      <xdr:colOff>106680</xdr:colOff>
      <xdr:row>0</xdr:row>
      <xdr:rowOff>106680</xdr:rowOff>
    </xdr:from>
    <xdr:to>
      <xdr:col>8</xdr:col>
      <xdr:colOff>38100</xdr:colOff>
      <xdr:row>0</xdr:row>
      <xdr:rowOff>649190</xdr:rowOff>
    </xdr:to>
    <xdr:pic>
      <xdr:nvPicPr>
        <xdr:cNvPr id="15" name="Picture 14"/>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437620" y="106680"/>
          <a:ext cx="1645920" cy="542510"/>
        </a:xfrm>
        <a:prstGeom prst="rect">
          <a:avLst/>
        </a:prstGeom>
      </xdr:spPr>
    </xdr:pic>
    <xdr:clientData/>
  </xdr:twoCellAnchor>
  <xdr:twoCellAnchor editAs="oneCell">
    <xdr:from>
      <xdr:col>0</xdr:col>
      <xdr:colOff>381000</xdr:colOff>
      <xdr:row>0</xdr:row>
      <xdr:rowOff>121920</xdr:rowOff>
    </xdr:from>
    <xdr:to>
      <xdr:col>2</xdr:col>
      <xdr:colOff>1474470</xdr:colOff>
      <xdr:row>0</xdr:row>
      <xdr:rowOff>655320</xdr:rowOff>
    </xdr:to>
    <xdr:pic>
      <xdr:nvPicPr>
        <xdr:cNvPr id="16" name="Picture 15"/>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2880"/>
        <a:stretch/>
      </xdr:blipFill>
      <xdr:spPr>
        <a:xfrm>
          <a:off x="381000" y="121920"/>
          <a:ext cx="2312670" cy="533400"/>
        </a:xfrm>
        <a:prstGeom prst="rect">
          <a:avLst/>
        </a:prstGeom>
      </xdr:spPr>
    </xdr:pic>
    <xdr:clientData/>
  </xdr:twoCellAnchor>
  <xdr:twoCellAnchor editAs="oneCell">
    <xdr:from>
      <xdr:col>2</xdr:col>
      <xdr:colOff>4023360</xdr:colOff>
      <xdr:row>57</xdr:row>
      <xdr:rowOff>60960</xdr:rowOff>
    </xdr:from>
    <xdr:to>
      <xdr:col>2</xdr:col>
      <xdr:colOff>4861560</xdr:colOff>
      <xdr:row>57</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396240</xdr:colOff>
      <xdr:row>1</xdr:row>
      <xdr:rowOff>175260</xdr:rowOff>
    </xdr:from>
    <xdr:to>
      <xdr:col>2</xdr:col>
      <xdr:colOff>1005840</xdr:colOff>
      <xdr:row>16</xdr:row>
      <xdr:rowOff>175260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2849880</xdr:colOff>
      <xdr:row>1</xdr:row>
      <xdr:rowOff>179070</xdr:rowOff>
    </xdr:from>
    <xdr:to>
      <xdr:col>2</xdr:col>
      <xdr:colOff>4678680</xdr:colOff>
      <xdr:row>16</xdr:row>
      <xdr:rowOff>179070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4686300</xdr:colOff>
      <xdr:row>1</xdr:row>
      <xdr:rowOff>179070</xdr:rowOff>
    </xdr:from>
    <xdr:to>
      <xdr:col>4</xdr:col>
      <xdr:colOff>259080</xdr:colOff>
      <xdr:row>16</xdr:row>
      <xdr:rowOff>179070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266700</xdr:colOff>
      <xdr:row>1</xdr:row>
      <xdr:rowOff>179070</xdr:rowOff>
    </xdr:from>
    <xdr:to>
      <xdr:col>4</xdr:col>
      <xdr:colOff>2095500</xdr:colOff>
      <xdr:row>16</xdr:row>
      <xdr:rowOff>179070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1</xdr:row>
      <xdr:rowOff>179070</xdr:rowOff>
    </xdr:from>
    <xdr:to>
      <xdr:col>6</xdr:col>
      <xdr:colOff>400050</xdr:colOff>
      <xdr:row>16</xdr:row>
      <xdr:rowOff>179070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398145</xdr:colOff>
      <xdr:row>1</xdr:row>
      <xdr:rowOff>179070</xdr:rowOff>
    </xdr:from>
    <xdr:to>
      <xdr:col>7</xdr:col>
      <xdr:colOff>388620</xdr:colOff>
      <xdr:row>16</xdr:row>
      <xdr:rowOff>179070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1013460</xdr:colOff>
      <xdr:row>1</xdr:row>
      <xdr:rowOff>175260</xdr:rowOff>
    </xdr:from>
    <xdr:to>
      <xdr:col>2</xdr:col>
      <xdr:colOff>2842260</xdr:colOff>
      <xdr:row>16</xdr:row>
      <xdr:rowOff>175260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7</xdr:col>
      <xdr:colOff>106680</xdr:colOff>
      <xdr:row>0</xdr:row>
      <xdr:rowOff>106680</xdr:rowOff>
    </xdr:from>
    <xdr:to>
      <xdr:col>8</xdr:col>
      <xdr:colOff>38100</xdr:colOff>
      <xdr:row>0</xdr:row>
      <xdr:rowOff>649190</xdr:rowOff>
    </xdr:to>
    <xdr:pic>
      <xdr:nvPicPr>
        <xdr:cNvPr id="15" name="Picture 14"/>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437620" y="106680"/>
          <a:ext cx="1645920" cy="542510"/>
        </a:xfrm>
        <a:prstGeom prst="rect">
          <a:avLst/>
        </a:prstGeom>
      </xdr:spPr>
    </xdr:pic>
    <xdr:clientData/>
  </xdr:twoCellAnchor>
  <xdr:twoCellAnchor editAs="oneCell">
    <xdr:from>
      <xdr:col>0</xdr:col>
      <xdr:colOff>381000</xdr:colOff>
      <xdr:row>0</xdr:row>
      <xdr:rowOff>121920</xdr:rowOff>
    </xdr:from>
    <xdr:to>
      <xdr:col>2</xdr:col>
      <xdr:colOff>1474470</xdr:colOff>
      <xdr:row>0</xdr:row>
      <xdr:rowOff>655320</xdr:rowOff>
    </xdr:to>
    <xdr:pic>
      <xdr:nvPicPr>
        <xdr:cNvPr id="16" name="Picture 15"/>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2880"/>
        <a:stretch/>
      </xdr:blipFill>
      <xdr:spPr>
        <a:xfrm>
          <a:off x="381000" y="121920"/>
          <a:ext cx="2312670" cy="533400"/>
        </a:xfrm>
        <a:prstGeom prst="rect">
          <a:avLst/>
        </a:prstGeom>
      </xdr:spPr>
    </xdr:pic>
    <xdr:clientData/>
  </xdr:twoCellAnchor>
  <xdr:twoCellAnchor editAs="oneCell">
    <xdr:from>
      <xdr:col>2</xdr:col>
      <xdr:colOff>4023360</xdr:colOff>
      <xdr:row>51</xdr:row>
      <xdr:rowOff>60960</xdr:rowOff>
    </xdr:from>
    <xdr:to>
      <xdr:col>2</xdr:col>
      <xdr:colOff>4861560</xdr:colOff>
      <xdr:row>51</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12</xdr:row>
      <xdr:rowOff>0</xdr:rowOff>
    </xdr:from>
    <xdr:to>
      <xdr:col>16</xdr:col>
      <xdr:colOff>7620</xdr:colOff>
      <xdr:row>22</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xdr:row>
      <xdr:rowOff>7620</xdr:rowOff>
    </xdr:from>
    <xdr:to>
      <xdr:col>15</xdr:col>
      <xdr:colOff>601980</xdr:colOff>
      <xdr:row>11</xdr:row>
      <xdr:rowOff>7620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23</xdr:row>
      <xdr:rowOff>0</xdr:rowOff>
    </xdr:from>
    <xdr:to>
      <xdr:col>16</xdr:col>
      <xdr:colOff>0</xdr:colOff>
      <xdr:row>33</xdr:row>
      <xdr:rowOff>7620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34</xdr:row>
      <xdr:rowOff>0</xdr:rowOff>
    </xdr:from>
    <xdr:to>
      <xdr:col>16</xdr:col>
      <xdr:colOff>7620</xdr:colOff>
      <xdr:row>44</xdr:row>
      <xdr:rowOff>22860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13</xdr:col>
      <xdr:colOff>129540</xdr:colOff>
      <xdr:row>0</xdr:row>
      <xdr:rowOff>106680</xdr:rowOff>
    </xdr:from>
    <xdr:to>
      <xdr:col>15</xdr:col>
      <xdr:colOff>556260</xdr:colOff>
      <xdr:row>0</xdr:row>
      <xdr:rowOff>649190</xdr:rowOff>
    </xdr:to>
    <xdr:pic>
      <xdr:nvPicPr>
        <xdr:cNvPr id="10" name="Picture 9"/>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9296400" y="106680"/>
          <a:ext cx="1645920" cy="542510"/>
        </a:xfrm>
        <a:prstGeom prst="rect">
          <a:avLst/>
        </a:prstGeom>
      </xdr:spPr>
    </xdr:pic>
    <xdr:clientData/>
  </xdr:twoCellAnchor>
  <xdr:twoCellAnchor editAs="oneCell">
    <xdr:from>
      <xdr:col>0</xdr:col>
      <xdr:colOff>381000</xdr:colOff>
      <xdr:row>0</xdr:row>
      <xdr:rowOff>121920</xdr:rowOff>
    </xdr:from>
    <xdr:to>
      <xdr:col>2</xdr:col>
      <xdr:colOff>232410</xdr:colOff>
      <xdr:row>0</xdr:row>
      <xdr:rowOff>655320</xdr:rowOff>
    </xdr:to>
    <xdr:pic>
      <xdr:nvPicPr>
        <xdr:cNvPr id="11" name="Picture 10"/>
        <xdr:cNvPicPr>
          <a:picLocks noChangeAspect="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2880"/>
        <a:stretch/>
      </xdr:blipFill>
      <xdr:spPr>
        <a:xfrm>
          <a:off x="381000" y="121920"/>
          <a:ext cx="2312670" cy="533400"/>
        </a:xfrm>
        <a:prstGeom prst="rect">
          <a:avLst/>
        </a:prstGeom>
      </xdr:spPr>
    </xdr:pic>
    <xdr:clientData/>
  </xdr:twoCellAnchor>
  <xdr:twoCellAnchor editAs="oneCell">
    <xdr:from>
      <xdr:col>1</xdr:col>
      <xdr:colOff>708660</xdr:colOff>
      <xdr:row>45</xdr:row>
      <xdr:rowOff>45720</xdr:rowOff>
    </xdr:from>
    <xdr:to>
      <xdr:col>2</xdr:col>
      <xdr:colOff>0</xdr:colOff>
      <xdr:row>45</xdr:row>
      <xdr:rowOff>342900</xdr:rowOff>
    </xdr:to>
    <xdr:pic>
      <xdr:nvPicPr>
        <xdr:cNvPr id="12" name="Picture 11" descr="Creative Commons License"/>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623060" y="889254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350520</xdr:colOff>
      <xdr:row>2</xdr:row>
      <xdr:rowOff>0</xdr:rowOff>
    </xdr:from>
    <xdr:to>
      <xdr:col>2</xdr:col>
      <xdr:colOff>960120</xdr:colOff>
      <xdr:row>17</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2804160</xdr:colOff>
      <xdr:row>2</xdr:row>
      <xdr:rowOff>3810</xdr:rowOff>
    </xdr:from>
    <xdr:to>
      <xdr:col>2</xdr:col>
      <xdr:colOff>4632960</xdr:colOff>
      <xdr:row>17</xdr:row>
      <xdr:rowOff>3810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4640580</xdr:colOff>
      <xdr:row>2</xdr:row>
      <xdr:rowOff>3810</xdr:rowOff>
    </xdr:from>
    <xdr:to>
      <xdr:col>4</xdr:col>
      <xdr:colOff>213360</xdr:colOff>
      <xdr:row>17</xdr:row>
      <xdr:rowOff>3810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220980</xdr:colOff>
      <xdr:row>2</xdr:row>
      <xdr:rowOff>3810</xdr:rowOff>
    </xdr:from>
    <xdr:to>
      <xdr:col>4</xdr:col>
      <xdr:colOff>2049780</xdr:colOff>
      <xdr:row>17</xdr:row>
      <xdr:rowOff>3810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2057400</xdr:colOff>
      <xdr:row>2</xdr:row>
      <xdr:rowOff>3810</xdr:rowOff>
    </xdr:from>
    <xdr:to>
      <xdr:col>6</xdr:col>
      <xdr:colOff>352425</xdr:colOff>
      <xdr:row>17</xdr:row>
      <xdr:rowOff>3810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352425</xdr:colOff>
      <xdr:row>2</xdr:row>
      <xdr:rowOff>3810</xdr:rowOff>
    </xdr:from>
    <xdr:to>
      <xdr:col>7</xdr:col>
      <xdr:colOff>342900</xdr:colOff>
      <xdr:row>17</xdr:row>
      <xdr:rowOff>3810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967740</xdr:colOff>
      <xdr:row>2</xdr:row>
      <xdr:rowOff>0</xdr:rowOff>
    </xdr:from>
    <xdr:to>
      <xdr:col>2</xdr:col>
      <xdr:colOff>2796540</xdr:colOff>
      <xdr:row>17</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7</xdr:col>
      <xdr:colOff>106680</xdr:colOff>
      <xdr:row>0</xdr:row>
      <xdr:rowOff>106680</xdr:rowOff>
    </xdr:from>
    <xdr:to>
      <xdr:col>8</xdr:col>
      <xdr:colOff>38100</xdr:colOff>
      <xdr:row>0</xdr:row>
      <xdr:rowOff>649190</xdr:rowOff>
    </xdr:to>
    <xdr:pic>
      <xdr:nvPicPr>
        <xdr:cNvPr id="15" name="Picture 14"/>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437620" y="106680"/>
          <a:ext cx="1645920" cy="542510"/>
        </a:xfrm>
        <a:prstGeom prst="rect">
          <a:avLst/>
        </a:prstGeom>
      </xdr:spPr>
    </xdr:pic>
    <xdr:clientData/>
  </xdr:twoCellAnchor>
  <xdr:twoCellAnchor editAs="oneCell">
    <xdr:from>
      <xdr:col>0</xdr:col>
      <xdr:colOff>381000</xdr:colOff>
      <xdr:row>0</xdr:row>
      <xdr:rowOff>121920</xdr:rowOff>
    </xdr:from>
    <xdr:to>
      <xdr:col>2</xdr:col>
      <xdr:colOff>1474470</xdr:colOff>
      <xdr:row>0</xdr:row>
      <xdr:rowOff>655320</xdr:rowOff>
    </xdr:to>
    <xdr:pic>
      <xdr:nvPicPr>
        <xdr:cNvPr id="16" name="Picture 15"/>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2880"/>
        <a:stretch/>
      </xdr:blipFill>
      <xdr:spPr>
        <a:xfrm>
          <a:off x="381000" y="121920"/>
          <a:ext cx="2312670" cy="533400"/>
        </a:xfrm>
        <a:prstGeom prst="rect">
          <a:avLst/>
        </a:prstGeom>
      </xdr:spPr>
    </xdr:pic>
    <xdr:clientData/>
  </xdr:twoCellAnchor>
  <xdr:twoCellAnchor editAs="oneCell">
    <xdr:from>
      <xdr:col>2</xdr:col>
      <xdr:colOff>4023360</xdr:colOff>
      <xdr:row>40</xdr:row>
      <xdr:rowOff>60960</xdr:rowOff>
    </xdr:from>
    <xdr:to>
      <xdr:col>2</xdr:col>
      <xdr:colOff>4861560</xdr:colOff>
      <xdr:row>40</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358140</xdr:colOff>
      <xdr:row>2</xdr:row>
      <xdr:rowOff>0</xdr:rowOff>
    </xdr:from>
    <xdr:to>
      <xdr:col>2</xdr:col>
      <xdr:colOff>967740</xdr:colOff>
      <xdr:row>17</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2811780</xdr:colOff>
      <xdr:row>2</xdr:row>
      <xdr:rowOff>3810</xdr:rowOff>
    </xdr:from>
    <xdr:to>
      <xdr:col>2</xdr:col>
      <xdr:colOff>4640580</xdr:colOff>
      <xdr:row>17</xdr:row>
      <xdr:rowOff>3810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4648200</xdr:colOff>
      <xdr:row>2</xdr:row>
      <xdr:rowOff>3810</xdr:rowOff>
    </xdr:from>
    <xdr:to>
      <xdr:col>4</xdr:col>
      <xdr:colOff>220980</xdr:colOff>
      <xdr:row>17</xdr:row>
      <xdr:rowOff>3810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228600</xdr:colOff>
      <xdr:row>2</xdr:row>
      <xdr:rowOff>3810</xdr:rowOff>
    </xdr:from>
    <xdr:to>
      <xdr:col>4</xdr:col>
      <xdr:colOff>2057400</xdr:colOff>
      <xdr:row>17</xdr:row>
      <xdr:rowOff>3810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2065020</xdr:colOff>
      <xdr:row>2</xdr:row>
      <xdr:rowOff>3810</xdr:rowOff>
    </xdr:from>
    <xdr:to>
      <xdr:col>6</xdr:col>
      <xdr:colOff>360045</xdr:colOff>
      <xdr:row>17</xdr:row>
      <xdr:rowOff>3810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350520</xdr:colOff>
      <xdr:row>2</xdr:row>
      <xdr:rowOff>3810</xdr:rowOff>
    </xdr:from>
    <xdr:to>
      <xdr:col>7</xdr:col>
      <xdr:colOff>340995</xdr:colOff>
      <xdr:row>17</xdr:row>
      <xdr:rowOff>3810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975360</xdr:colOff>
      <xdr:row>2</xdr:row>
      <xdr:rowOff>0</xdr:rowOff>
    </xdr:from>
    <xdr:to>
      <xdr:col>2</xdr:col>
      <xdr:colOff>2804160</xdr:colOff>
      <xdr:row>17</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7</xdr:col>
      <xdr:colOff>106680</xdr:colOff>
      <xdr:row>0</xdr:row>
      <xdr:rowOff>106680</xdr:rowOff>
    </xdr:from>
    <xdr:to>
      <xdr:col>8</xdr:col>
      <xdr:colOff>38100</xdr:colOff>
      <xdr:row>0</xdr:row>
      <xdr:rowOff>649190</xdr:rowOff>
    </xdr:to>
    <xdr:pic>
      <xdr:nvPicPr>
        <xdr:cNvPr id="15" name="Picture 14"/>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437620" y="106680"/>
          <a:ext cx="1645920" cy="542510"/>
        </a:xfrm>
        <a:prstGeom prst="rect">
          <a:avLst/>
        </a:prstGeom>
      </xdr:spPr>
    </xdr:pic>
    <xdr:clientData/>
  </xdr:twoCellAnchor>
  <xdr:twoCellAnchor editAs="oneCell">
    <xdr:from>
      <xdr:col>0</xdr:col>
      <xdr:colOff>381000</xdr:colOff>
      <xdr:row>0</xdr:row>
      <xdr:rowOff>121920</xdr:rowOff>
    </xdr:from>
    <xdr:to>
      <xdr:col>2</xdr:col>
      <xdr:colOff>1474470</xdr:colOff>
      <xdr:row>0</xdr:row>
      <xdr:rowOff>655320</xdr:rowOff>
    </xdr:to>
    <xdr:pic>
      <xdr:nvPicPr>
        <xdr:cNvPr id="16" name="Picture 15"/>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2880"/>
        <a:stretch/>
      </xdr:blipFill>
      <xdr:spPr>
        <a:xfrm>
          <a:off x="381000" y="121920"/>
          <a:ext cx="2312670" cy="533400"/>
        </a:xfrm>
        <a:prstGeom prst="rect">
          <a:avLst/>
        </a:prstGeom>
      </xdr:spPr>
    </xdr:pic>
    <xdr:clientData/>
  </xdr:twoCellAnchor>
  <xdr:twoCellAnchor editAs="oneCell">
    <xdr:from>
      <xdr:col>2</xdr:col>
      <xdr:colOff>4023360</xdr:colOff>
      <xdr:row>38</xdr:row>
      <xdr:rowOff>60960</xdr:rowOff>
    </xdr:from>
    <xdr:to>
      <xdr:col>2</xdr:col>
      <xdr:colOff>4861560</xdr:colOff>
      <xdr:row>38</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381000</xdr:colOff>
      <xdr:row>1</xdr:row>
      <xdr:rowOff>175260</xdr:rowOff>
    </xdr:from>
    <xdr:to>
      <xdr:col>2</xdr:col>
      <xdr:colOff>990600</xdr:colOff>
      <xdr:row>16</xdr:row>
      <xdr:rowOff>175260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2834640</xdr:colOff>
      <xdr:row>1</xdr:row>
      <xdr:rowOff>179070</xdr:rowOff>
    </xdr:from>
    <xdr:to>
      <xdr:col>2</xdr:col>
      <xdr:colOff>4663440</xdr:colOff>
      <xdr:row>16</xdr:row>
      <xdr:rowOff>179070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4671060</xdr:colOff>
      <xdr:row>1</xdr:row>
      <xdr:rowOff>179070</xdr:rowOff>
    </xdr:from>
    <xdr:to>
      <xdr:col>4</xdr:col>
      <xdr:colOff>243840</xdr:colOff>
      <xdr:row>16</xdr:row>
      <xdr:rowOff>179070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251460</xdr:colOff>
      <xdr:row>1</xdr:row>
      <xdr:rowOff>179070</xdr:rowOff>
    </xdr:from>
    <xdr:to>
      <xdr:col>4</xdr:col>
      <xdr:colOff>2080260</xdr:colOff>
      <xdr:row>16</xdr:row>
      <xdr:rowOff>179070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2087880</xdr:colOff>
      <xdr:row>1</xdr:row>
      <xdr:rowOff>179070</xdr:rowOff>
    </xdr:from>
    <xdr:to>
      <xdr:col>6</xdr:col>
      <xdr:colOff>382905</xdr:colOff>
      <xdr:row>16</xdr:row>
      <xdr:rowOff>179070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382905</xdr:colOff>
      <xdr:row>1</xdr:row>
      <xdr:rowOff>179070</xdr:rowOff>
    </xdr:from>
    <xdr:to>
      <xdr:col>7</xdr:col>
      <xdr:colOff>373380</xdr:colOff>
      <xdr:row>16</xdr:row>
      <xdr:rowOff>179070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998220</xdr:colOff>
      <xdr:row>1</xdr:row>
      <xdr:rowOff>175260</xdr:rowOff>
    </xdr:from>
    <xdr:to>
      <xdr:col>2</xdr:col>
      <xdr:colOff>2827020</xdr:colOff>
      <xdr:row>16</xdr:row>
      <xdr:rowOff>175260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7</xdr:col>
      <xdr:colOff>106680</xdr:colOff>
      <xdr:row>0</xdr:row>
      <xdr:rowOff>106680</xdr:rowOff>
    </xdr:from>
    <xdr:to>
      <xdr:col>8</xdr:col>
      <xdr:colOff>38100</xdr:colOff>
      <xdr:row>0</xdr:row>
      <xdr:rowOff>649190</xdr:rowOff>
    </xdr:to>
    <xdr:pic>
      <xdr:nvPicPr>
        <xdr:cNvPr id="15" name="Picture 14"/>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437620" y="106680"/>
          <a:ext cx="1645920" cy="542510"/>
        </a:xfrm>
        <a:prstGeom prst="rect">
          <a:avLst/>
        </a:prstGeom>
      </xdr:spPr>
    </xdr:pic>
    <xdr:clientData/>
  </xdr:twoCellAnchor>
  <xdr:twoCellAnchor editAs="oneCell">
    <xdr:from>
      <xdr:col>0</xdr:col>
      <xdr:colOff>381000</xdr:colOff>
      <xdr:row>0</xdr:row>
      <xdr:rowOff>121920</xdr:rowOff>
    </xdr:from>
    <xdr:to>
      <xdr:col>2</xdr:col>
      <xdr:colOff>1474470</xdr:colOff>
      <xdr:row>0</xdr:row>
      <xdr:rowOff>655320</xdr:rowOff>
    </xdr:to>
    <xdr:pic>
      <xdr:nvPicPr>
        <xdr:cNvPr id="16" name="Picture 15"/>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2880"/>
        <a:stretch/>
      </xdr:blipFill>
      <xdr:spPr>
        <a:xfrm>
          <a:off x="381000" y="121920"/>
          <a:ext cx="2312670" cy="533400"/>
        </a:xfrm>
        <a:prstGeom prst="rect">
          <a:avLst/>
        </a:prstGeom>
      </xdr:spPr>
    </xdr:pic>
    <xdr:clientData/>
  </xdr:twoCellAnchor>
  <xdr:twoCellAnchor editAs="oneCell">
    <xdr:from>
      <xdr:col>2</xdr:col>
      <xdr:colOff>4023360</xdr:colOff>
      <xdr:row>41</xdr:row>
      <xdr:rowOff>60960</xdr:rowOff>
    </xdr:from>
    <xdr:to>
      <xdr:col>2</xdr:col>
      <xdr:colOff>4861560</xdr:colOff>
      <xdr:row>41</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342900</xdr:colOff>
      <xdr:row>1</xdr:row>
      <xdr:rowOff>179070</xdr:rowOff>
    </xdr:from>
    <xdr:to>
      <xdr:col>2</xdr:col>
      <xdr:colOff>952500</xdr:colOff>
      <xdr:row>16</xdr:row>
      <xdr:rowOff>179070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2796540</xdr:colOff>
      <xdr:row>2</xdr:row>
      <xdr:rowOff>0</xdr:rowOff>
    </xdr:from>
    <xdr:to>
      <xdr:col>2</xdr:col>
      <xdr:colOff>4625340</xdr:colOff>
      <xdr:row>17</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4632960</xdr:colOff>
      <xdr:row>2</xdr:row>
      <xdr:rowOff>0</xdr:rowOff>
    </xdr:from>
    <xdr:to>
      <xdr:col>4</xdr:col>
      <xdr:colOff>205740</xdr:colOff>
      <xdr:row>17</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213360</xdr:colOff>
      <xdr:row>2</xdr:row>
      <xdr:rowOff>0</xdr:rowOff>
    </xdr:from>
    <xdr:to>
      <xdr:col>4</xdr:col>
      <xdr:colOff>2042160</xdr:colOff>
      <xdr:row>17</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2036445</xdr:colOff>
      <xdr:row>2</xdr:row>
      <xdr:rowOff>0</xdr:rowOff>
    </xdr:from>
    <xdr:to>
      <xdr:col>6</xdr:col>
      <xdr:colOff>219075</xdr:colOff>
      <xdr:row>17</xdr:row>
      <xdr:rowOff>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220980</xdr:colOff>
      <xdr:row>2</xdr:row>
      <xdr:rowOff>1905</xdr:rowOff>
    </xdr:from>
    <xdr:to>
      <xdr:col>7</xdr:col>
      <xdr:colOff>68580</xdr:colOff>
      <xdr:row>17</xdr:row>
      <xdr:rowOff>1905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960120</xdr:colOff>
      <xdr:row>1</xdr:row>
      <xdr:rowOff>179070</xdr:rowOff>
    </xdr:from>
    <xdr:to>
      <xdr:col>2</xdr:col>
      <xdr:colOff>2788920</xdr:colOff>
      <xdr:row>16</xdr:row>
      <xdr:rowOff>179070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7</xdr:col>
      <xdr:colOff>106680</xdr:colOff>
      <xdr:row>0</xdr:row>
      <xdr:rowOff>106680</xdr:rowOff>
    </xdr:from>
    <xdr:to>
      <xdr:col>7</xdr:col>
      <xdr:colOff>1729740</xdr:colOff>
      <xdr:row>0</xdr:row>
      <xdr:rowOff>649190</xdr:rowOff>
    </xdr:to>
    <xdr:pic>
      <xdr:nvPicPr>
        <xdr:cNvPr id="3" name="Picture 2"/>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437620" y="106680"/>
          <a:ext cx="1645920" cy="542510"/>
        </a:xfrm>
        <a:prstGeom prst="rect">
          <a:avLst/>
        </a:prstGeom>
      </xdr:spPr>
    </xdr:pic>
    <xdr:clientData/>
  </xdr:twoCellAnchor>
  <xdr:twoCellAnchor editAs="oneCell">
    <xdr:from>
      <xdr:col>0</xdr:col>
      <xdr:colOff>381000</xdr:colOff>
      <xdr:row>0</xdr:row>
      <xdr:rowOff>121920</xdr:rowOff>
    </xdr:from>
    <xdr:to>
      <xdr:col>2</xdr:col>
      <xdr:colOff>1474470</xdr:colOff>
      <xdr:row>0</xdr:row>
      <xdr:rowOff>655320</xdr:rowOff>
    </xdr:to>
    <xdr:pic>
      <xdr:nvPicPr>
        <xdr:cNvPr id="4" name="Picture 3"/>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2880"/>
        <a:stretch/>
      </xdr:blipFill>
      <xdr:spPr>
        <a:xfrm>
          <a:off x="381000" y="121920"/>
          <a:ext cx="2312670" cy="533400"/>
        </a:xfrm>
        <a:prstGeom prst="rect">
          <a:avLst/>
        </a:prstGeom>
      </xdr:spPr>
    </xdr:pic>
    <xdr:clientData/>
  </xdr:twoCellAnchor>
  <xdr:twoCellAnchor editAs="oneCell">
    <xdr:from>
      <xdr:col>2</xdr:col>
      <xdr:colOff>4023360</xdr:colOff>
      <xdr:row>41</xdr:row>
      <xdr:rowOff>60960</xdr:rowOff>
    </xdr:from>
    <xdr:to>
      <xdr:col>3</xdr:col>
      <xdr:colOff>3810</xdr:colOff>
      <xdr:row>41</xdr:row>
      <xdr:rowOff>358140</xdr:rowOff>
    </xdr:to>
    <xdr:pic>
      <xdr:nvPicPr>
        <xdr:cNvPr id="13" name="Picture 12" descr="Creative Commons License"/>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242560" y="1198626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335280</xdr:colOff>
      <xdr:row>2</xdr:row>
      <xdr:rowOff>7620</xdr:rowOff>
    </xdr:from>
    <xdr:to>
      <xdr:col>2</xdr:col>
      <xdr:colOff>944880</xdr:colOff>
      <xdr:row>17</xdr:row>
      <xdr:rowOff>7620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2788920</xdr:colOff>
      <xdr:row>2</xdr:row>
      <xdr:rowOff>11430</xdr:rowOff>
    </xdr:from>
    <xdr:to>
      <xdr:col>2</xdr:col>
      <xdr:colOff>4617720</xdr:colOff>
      <xdr:row>17</xdr:row>
      <xdr:rowOff>11430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4625340</xdr:colOff>
      <xdr:row>2</xdr:row>
      <xdr:rowOff>11430</xdr:rowOff>
    </xdr:from>
    <xdr:to>
      <xdr:col>4</xdr:col>
      <xdr:colOff>198120</xdr:colOff>
      <xdr:row>17</xdr:row>
      <xdr:rowOff>11430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205740</xdr:colOff>
      <xdr:row>2</xdr:row>
      <xdr:rowOff>11430</xdr:rowOff>
    </xdr:from>
    <xdr:to>
      <xdr:col>4</xdr:col>
      <xdr:colOff>2034540</xdr:colOff>
      <xdr:row>17</xdr:row>
      <xdr:rowOff>11430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2042160</xdr:colOff>
      <xdr:row>2</xdr:row>
      <xdr:rowOff>11430</xdr:rowOff>
    </xdr:from>
    <xdr:to>
      <xdr:col>6</xdr:col>
      <xdr:colOff>337185</xdr:colOff>
      <xdr:row>17</xdr:row>
      <xdr:rowOff>11430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337185</xdr:colOff>
      <xdr:row>2</xdr:row>
      <xdr:rowOff>1905</xdr:rowOff>
    </xdr:from>
    <xdr:to>
      <xdr:col>7</xdr:col>
      <xdr:colOff>327660</xdr:colOff>
      <xdr:row>17</xdr:row>
      <xdr:rowOff>1905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952500</xdr:colOff>
      <xdr:row>2</xdr:row>
      <xdr:rowOff>7620</xdr:rowOff>
    </xdr:from>
    <xdr:to>
      <xdr:col>2</xdr:col>
      <xdr:colOff>2781300</xdr:colOff>
      <xdr:row>17</xdr:row>
      <xdr:rowOff>7620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7</xdr:col>
      <xdr:colOff>106680</xdr:colOff>
      <xdr:row>0</xdr:row>
      <xdr:rowOff>106680</xdr:rowOff>
    </xdr:from>
    <xdr:to>
      <xdr:col>8</xdr:col>
      <xdr:colOff>38100</xdr:colOff>
      <xdr:row>0</xdr:row>
      <xdr:rowOff>649190</xdr:rowOff>
    </xdr:to>
    <xdr:pic>
      <xdr:nvPicPr>
        <xdr:cNvPr id="16" name="Picture 15"/>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437620" y="106680"/>
          <a:ext cx="1645920" cy="542510"/>
        </a:xfrm>
        <a:prstGeom prst="rect">
          <a:avLst/>
        </a:prstGeom>
      </xdr:spPr>
    </xdr:pic>
    <xdr:clientData/>
  </xdr:twoCellAnchor>
  <xdr:twoCellAnchor editAs="oneCell">
    <xdr:from>
      <xdr:col>0</xdr:col>
      <xdr:colOff>381000</xdr:colOff>
      <xdr:row>0</xdr:row>
      <xdr:rowOff>121920</xdr:rowOff>
    </xdr:from>
    <xdr:to>
      <xdr:col>2</xdr:col>
      <xdr:colOff>1474470</xdr:colOff>
      <xdr:row>0</xdr:row>
      <xdr:rowOff>655320</xdr:rowOff>
    </xdr:to>
    <xdr:pic>
      <xdr:nvPicPr>
        <xdr:cNvPr id="17" name="Picture 16"/>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2880"/>
        <a:stretch/>
      </xdr:blipFill>
      <xdr:spPr>
        <a:xfrm>
          <a:off x="381000" y="121920"/>
          <a:ext cx="2312670" cy="533400"/>
        </a:xfrm>
        <a:prstGeom prst="rect">
          <a:avLst/>
        </a:prstGeom>
      </xdr:spPr>
    </xdr:pic>
    <xdr:clientData/>
  </xdr:twoCellAnchor>
  <xdr:twoCellAnchor editAs="oneCell">
    <xdr:from>
      <xdr:col>2</xdr:col>
      <xdr:colOff>4023360</xdr:colOff>
      <xdr:row>45</xdr:row>
      <xdr:rowOff>60960</xdr:rowOff>
    </xdr:from>
    <xdr:to>
      <xdr:col>2</xdr:col>
      <xdr:colOff>4861560</xdr:colOff>
      <xdr:row>45</xdr:row>
      <xdr:rowOff>358140</xdr:rowOff>
    </xdr:to>
    <xdr:pic>
      <xdr:nvPicPr>
        <xdr:cNvPr id="18" name="Picture 17" descr="Creative Commons License"/>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242560" y="1198626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342900</xdr:colOff>
      <xdr:row>2</xdr:row>
      <xdr:rowOff>7620</xdr:rowOff>
    </xdr:from>
    <xdr:to>
      <xdr:col>2</xdr:col>
      <xdr:colOff>952500</xdr:colOff>
      <xdr:row>17</xdr:row>
      <xdr:rowOff>7620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2796540</xdr:colOff>
      <xdr:row>2</xdr:row>
      <xdr:rowOff>11430</xdr:rowOff>
    </xdr:from>
    <xdr:to>
      <xdr:col>2</xdr:col>
      <xdr:colOff>4625340</xdr:colOff>
      <xdr:row>17</xdr:row>
      <xdr:rowOff>11430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4632960</xdr:colOff>
      <xdr:row>2</xdr:row>
      <xdr:rowOff>11430</xdr:rowOff>
    </xdr:from>
    <xdr:to>
      <xdr:col>4</xdr:col>
      <xdr:colOff>205740</xdr:colOff>
      <xdr:row>17</xdr:row>
      <xdr:rowOff>11430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213360</xdr:colOff>
      <xdr:row>2</xdr:row>
      <xdr:rowOff>11430</xdr:rowOff>
    </xdr:from>
    <xdr:to>
      <xdr:col>4</xdr:col>
      <xdr:colOff>2042160</xdr:colOff>
      <xdr:row>17</xdr:row>
      <xdr:rowOff>11430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2049780</xdr:colOff>
      <xdr:row>2</xdr:row>
      <xdr:rowOff>11430</xdr:rowOff>
    </xdr:from>
    <xdr:to>
      <xdr:col>6</xdr:col>
      <xdr:colOff>344805</xdr:colOff>
      <xdr:row>17</xdr:row>
      <xdr:rowOff>11430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354330</xdr:colOff>
      <xdr:row>2</xdr:row>
      <xdr:rowOff>11430</xdr:rowOff>
    </xdr:from>
    <xdr:to>
      <xdr:col>7</xdr:col>
      <xdr:colOff>344805</xdr:colOff>
      <xdr:row>17</xdr:row>
      <xdr:rowOff>11430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960120</xdr:colOff>
      <xdr:row>2</xdr:row>
      <xdr:rowOff>7620</xdr:rowOff>
    </xdr:from>
    <xdr:to>
      <xdr:col>2</xdr:col>
      <xdr:colOff>2788920</xdr:colOff>
      <xdr:row>17</xdr:row>
      <xdr:rowOff>7620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7</xdr:col>
      <xdr:colOff>106680</xdr:colOff>
      <xdr:row>0</xdr:row>
      <xdr:rowOff>106680</xdr:rowOff>
    </xdr:from>
    <xdr:to>
      <xdr:col>8</xdr:col>
      <xdr:colOff>38100</xdr:colOff>
      <xdr:row>0</xdr:row>
      <xdr:rowOff>649190</xdr:rowOff>
    </xdr:to>
    <xdr:pic>
      <xdr:nvPicPr>
        <xdr:cNvPr id="15" name="Picture 14"/>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437620" y="106680"/>
          <a:ext cx="1645920" cy="542510"/>
        </a:xfrm>
        <a:prstGeom prst="rect">
          <a:avLst/>
        </a:prstGeom>
      </xdr:spPr>
    </xdr:pic>
    <xdr:clientData/>
  </xdr:twoCellAnchor>
  <xdr:twoCellAnchor editAs="oneCell">
    <xdr:from>
      <xdr:col>0</xdr:col>
      <xdr:colOff>381000</xdr:colOff>
      <xdr:row>0</xdr:row>
      <xdr:rowOff>121920</xdr:rowOff>
    </xdr:from>
    <xdr:to>
      <xdr:col>2</xdr:col>
      <xdr:colOff>1474470</xdr:colOff>
      <xdr:row>0</xdr:row>
      <xdr:rowOff>655320</xdr:rowOff>
    </xdr:to>
    <xdr:pic>
      <xdr:nvPicPr>
        <xdr:cNvPr id="16" name="Picture 15"/>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2880"/>
        <a:stretch/>
      </xdr:blipFill>
      <xdr:spPr>
        <a:xfrm>
          <a:off x="381000" y="121920"/>
          <a:ext cx="2312670" cy="533400"/>
        </a:xfrm>
        <a:prstGeom prst="rect">
          <a:avLst/>
        </a:prstGeom>
      </xdr:spPr>
    </xdr:pic>
    <xdr:clientData/>
  </xdr:twoCellAnchor>
  <xdr:twoCellAnchor editAs="oneCell">
    <xdr:from>
      <xdr:col>2</xdr:col>
      <xdr:colOff>4023360</xdr:colOff>
      <xdr:row>43</xdr:row>
      <xdr:rowOff>60960</xdr:rowOff>
    </xdr:from>
    <xdr:to>
      <xdr:col>2</xdr:col>
      <xdr:colOff>4861560</xdr:colOff>
      <xdr:row>43</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365760</xdr:colOff>
      <xdr:row>1</xdr:row>
      <xdr:rowOff>175260</xdr:rowOff>
    </xdr:from>
    <xdr:to>
      <xdr:col>2</xdr:col>
      <xdr:colOff>975360</xdr:colOff>
      <xdr:row>16</xdr:row>
      <xdr:rowOff>175260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2819400</xdr:colOff>
      <xdr:row>1</xdr:row>
      <xdr:rowOff>179070</xdr:rowOff>
    </xdr:from>
    <xdr:to>
      <xdr:col>2</xdr:col>
      <xdr:colOff>4648200</xdr:colOff>
      <xdr:row>16</xdr:row>
      <xdr:rowOff>179070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4655820</xdr:colOff>
      <xdr:row>1</xdr:row>
      <xdr:rowOff>179070</xdr:rowOff>
    </xdr:from>
    <xdr:to>
      <xdr:col>4</xdr:col>
      <xdr:colOff>228600</xdr:colOff>
      <xdr:row>16</xdr:row>
      <xdr:rowOff>179070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236220</xdr:colOff>
      <xdr:row>1</xdr:row>
      <xdr:rowOff>179070</xdr:rowOff>
    </xdr:from>
    <xdr:to>
      <xdr:col>4</xdr:col>
      <xdr:colOff>2065020</xdr:colOff>
      <xdr:row>16</xdr:row>
      <xdr:rowOff>179070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2072640</xdr:colOff>
      <xdr:row>1</xdr:row>
      <xdr:rowOff>179070</xdr:rowOff>
    </xdr:from>
    <xdr:to>
      <xdr:col>6</xdr:col>
      <xdr:colOff>367665</xdr:colOff>
      <xdr:row>16</xdr:row>
      <xdr:rowOff>179070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377190</xdr:colOff>
      <xdr:row>1</xdr:row>
      <xdr:rowOff>179070</xdr:rowOff>
    </xdr:from>
    <xdr:to>
      <xdr:col>7</xdr:col>
      <xdr:colOff>367665</xdr:colOff>
      <xdr:row>16</xdr:row>
      <xdr:rowOff>179070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982980</xdr:colOff>
      <xdr:row>1</xdr:row>
      <xdr:rowOff>175260</xdr:rowOff>
    </xdr:from>
    <xdr:to>
      <xdr:col>2</xdr:col>
      <xdr:colOff>2811780</xdr:colOff>
      <xdr:row>16</xdr:row>
      <xdr:rowOff>175260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7</xdr:col>
      <xdr:colOff>106680</xdr:colOff>
      <xdr:row>0</xdr:row>
      <xdr:rowOff>106680</xdr:rowOff>
    </xdr:from>
    <xdr:to>
      <xdr:col>8</xdr:col>
      <xdr:colOff>38100</xdr:colOff>
      <xdr:row>0</xdr:row>
      <xdr:rowOff>649190</xdr:rowOff>
    </xdr:to>
    <xdr:pic>
      <xdr:nvPicPr>
        <xdr:cNvPr id="15" name="Picture 14"/>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437620" y="106680"/>
          <a:ext cx="1645920" cy="542510"/>
        </a:xfrm>
        <a:prstGeom prst="rect">
          <a:avLst/>
        </a:prstGeom>
      </xdr:spPr>
    </xdr:pic>
    <xdr:clientData/>
  </xdr:twoCellAnchor>
  <xdr:twoCellAnchor editAs="oneCell">
    <xdr:from>
      <xdr:col>0</xdr:col>
      <xdr:colOff>381000</xdr:colOff>
      <xdr:row>0</xdr:row>
      <xdr:rowOff>121920</xdr:rowOff>
    </xdr:from>
    <xdr:to>
      <xdr:col>2</xdr:col>
      <xdr:colOff>1474470</xdr:colOff>
      <xdr:row>0</xdr:row>
      <xdr:rowOff>655320</xdr:rowOff>
    </xdr:to>
    <xdr:pic>
      <xdr:nvPicPr>
        <xdr:cNvPr id="16" name="Picture 15"/>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2880"/>
        <a:stretch/>
      </xdr:blipFill>
      <xdr:spPr>
        <a:xfrm>
          <a:off x="381000" y="121920"/>
          <a:ext cx="2312670" cy="533400"/>
        </a:xfrm>
        <a:prstGeom prst="rect">
          <a:avLst/>
        </a:prstGeom>
      </xdr:spPr>
    </xdr:pic>
    <xdr:clientData/>
  </xdr:twoCellAnchor>
  <xdr:twoCellAnchor editAs="oneCell">
    <xdr:from>
      <xdr:col>2</xdr:col>
      <xdr:colOff>4023360</xdr:colOff>
      <xdr:row>43</xdr:row>
      <xdr:rowOff>60960</xdr:rowOff>
    </xdr:from>
    <xdr:to>
      <xdr:col>2</xdr:col>
      <xdr:colOff>4861560</xdr:colOff>
      <xdr:row>43</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342900</xdr:colOff>
      <xdr:row>2</xdr:row>
      <xdr:rowOff>0</xdr:rowOff>
    </xdr:from>
    <xdr:to>
      <xdr:col>2</xdr:col>
      <xdr:colOff>952500</xdr:colOff>
      <xdr:row>17</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2796540</xdr:colOff>
      <xdr:row>2</xdr:row>
      <xdr:rowOff>3810</xdr:rowOff>
    </xdr:from>
    <xdr:to>
      <xdr:col>2</xdr:col>
      <xdr:colOff>4625340</xdr:colOff>
      <xdr:row>17</xdr:row>
      <xdr:rowOff>3810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4632960</xdr:colOff>
      <xdr:row>2</xdr:row>
      <xdr:rowOff>3810</xdr:rowOff>
    </xdr:from>
    <xdr:to>
      <xdr:col>4</xdr:col>
      <xdr:colOff>205740</xdr:colOff>
      <xdr:row>17</xdr:row>
      <xdr:rowOff>3810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213360</xdr:colOff>
      <xdr:row>2</xdr:row>
      <xdr:rowOff>3810</xdr:rowOff>
    </xdr:from>
    <xdr:to>
      <xdr:col>4</xdr:col>
      <xdr:colOff>2042160</xdr:colOff>
      <xdr:row>17</xdr:row>
      <xdr:rowOff>3810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2049780</xdr:colOff>
      <xdr:row>2</xdr:row>
      <xdr:rowOff>3810</xdr:rowOff>
    </xdr:from>
    <xdr:to>
      <xdr:col>6</xdr:col>
      <xdr:colOff>344805</xdr:colOff>
      <xdr:row>17</xdr:row>
      <xdr:rowOff>3810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354330</xdr:colOff>
      <xdr:row>2</xdr:row>
      <xdr:rowOff>3810</xdr:rowOff>
    </xdr:from>
    <xdr:to>
      <xdr:col>7</xdr:col>
      <xdr:colOff>344805</xdr:colOff>
      <xdr:row>17</xdr:row>
      <xdr:rowOff>3810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960120</xdr:colOff>
      <xdr:row>2</xdr:row>
      <xdr:rowOff>0</xdr:rowOff>
    </xdr:from>
    <xdr:to>
      <xdr:col>2</xdr:col>
      <xdr:colOff>2788920</xdr:colOff>
      <xdr:row>17</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7</xdr:col>
      <xdr:colOff>106680</xdr:colOff>
      <xdr:row>0</xdr:row>
      <xdr:rowOff>106680</xdr:rowOff>
    </xdr:from>
    <xdr:to>
      <xdr:col>8</xdr:col>
      <xdr:colOff>38100</xdr:colOff>
      <xdr:row>0</xdr:row>
      <xdr:rowOff>649190</xdr:rowOff>
    </xdr:to>
    <xdr:pic>
      <xdr:nvPicPr>
        <xdr:cNvPr id="15" name="Picture 14"/>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437620" y="106680"/>
          <a:ext cx="1645920" cy="542510"/>
        </a:xfrm>
        <a:prstGeom prst="rect">
          <a:avLst/>
        </a:prstGeom>
      </xdr:spPr>
    </xdr:pic>
    <xdr:clientData/>
  </xdr:twoCellAnchor>
  <xdr:twoCellAnchor editAs="oneCell">
    <xdr:from>
      <xdr:col>0</xdr:col>
      <xdr:colOff>381000</xdr:colOff>
      <xdr:row>0</xdr:row>
      <xdr:rowOff>121920</xdr:rowOff>
    </xdr:from>
    <xdr:to>
      <xdr:col>2</xdr:col>
      <xdr:colOff>1474470</xdr:colOff>
      <xdr:row>0</xdr:row>
      <xdr:rowOff>655320</xdr:rowOff>
    </xdr:to>
    <xdr:pic>
      <xdr:nvPicPr>
        <xdr:cNvPr id="16" name="Picture 15"/>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2880"/>
        <a:stretch/>
      </xdr:blipFill>
      <xdr:spPr>
        <a:xfrm>
          <a:off x="381000" y="121920"/>
          <a:ext cx="2312670" cy="533400"/>
        </a:xfrm>
        <a:prstGeom prst="rect">
          <a:avLst/>
        </a:prstGeom>
      </xdr:spPr>
    </xdr:pic>
    <xdr:clientData/>
  </xdr:twoCellAnchor>
  <xdr:twoCellAnchor editAs="oneCell">
    <xdr:from>
      <xdr:col>2</xdr:col>
      <xdr:colOff>4023360</xdr:colOff>
      <xdr:row>44</xdr:row>
      <xdr:rowOff>60960</xdr:rowOff>
    </xdr:from>
    <xdr:to>
      <xdr:col>2</xdr:col>
      <xdr:colOff>4861560</xdr:colOff>
      <xdr:row>44</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358140</xdr:colOff>
      <xdr:row>2</xdr:row>
      <xdr:rowOff>0</xdr:rowOff>
    </xdr:from>
    <xdr:to>
      <xdr:col>2</xdr:col>
      <xdr:colOff>967740</xdr:colOff>
      <xdr:row>17</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2811780</xdr:colOff>
      <xdr:row>2</xdr:row>
      <xdr:rowOff>3810</xdr:rowOff>
    </xdr:from>
    <xdr:to>
      <xdr:col>2</xdr:col>
      <xdr:colOff>4640580</xdr:colOff>
      <xdr:row>17</xdr:row>
      <xdr:rowOff>3810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4648200</xdr:colOff>
      <xdr:row>2</xdr:row>
      <xdr:rowOff>3810</xdr:rowOff>
    </xdr:from>
    <xdr:to>
      <xdr:col>4</xdr:col>
      <xdr:colOff>220980</xdr:colOff>
      <xdr:row>17</xdr:row>
      <xdr:rowOff>3810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228600</xdr:colOff>
      <xdr:row>2</xdr:row>
      <xdr:rowOff>3810</xdr:rowOff>
    </xdr:from>
    <xdr:to>
      <xdr:col>4</xdr:col>
      <xdr:colOff>2057400</xdr:colOff>
      <xdr:row>17</xdr:row>
      <xdr:rowOff>3810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2065020</xdr:colOff>
      <xdr:row>2</xdr:row>
      <xdr:rowOff>3810</xdr:rowOff>
    </xdr:from>
    <xdr:to>
      <xdr:col>6</xdr:col>
      <xdr:colOff>360045</xdr:colOff>
      <xdr:row>17</xdr:row>
      <xdr:rowOff>3810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369570</xdr:colOff>
      <xdr:row>2</xdr:row>
      <xdr:rowOff>3810</xdr:rowOff>
    </xdr:from>
    <xdr:to>
      <xdr:col>7</xdr:col>
      <xdr:colOff>360045</xdr:colOff>
      <xdr:row>17</xdr:row>
      <xdr:rowOff>3810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975360</xdr:colOff>
      <xdr:row>2</xdr:row>
      <xdr:rowOff>0</xdr:rowOff>
    </xdr:from>
    <xdr:to>
      <xdr:col>2</xdr:col>
      <xdr:colOff>2804160</xdr:colOff>
      <xdr:row>17</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7</xdr:col>
      <xdr:colOff>106680</xdr:colOff>
      <xdr:row>0</xdr:row>
      <xdr:rowOff>106680</xdr:rowOff>
    </xdr:from>
    <xdr:to>
      <xdr:col>8</xdr:col>
      <xdr:colOff>38100</xdr:colOff>
      <xdr:row>0</xdr:row>
      <xdr:rowOff>649190</xdr:rowOff>
    </xdr:to>
    <xdr:pic>
      <xdr:nvPicPr>
        <xdr:cNvPr id="15" name="Picture 14"/>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437620" y="106680"/>
          <a:ext cx="1645920" cy="542510"/>
        </a:xfrm>
        <a:prstGeom prst="rect">
          <a:avLst/>
        </a:prstGeom>
      </xdr:spPr>
    </xdr:pic>
    <xdr:clientData/>
  </xdr:twoCellAnchor>
  <xdr:twoCellAnchor editAs="oneCell">
    <xdr:from>
      <xdr:col>0</xdr:col>
      <xdr:colOff>381000</xdr:colOff>
      <xdr:row>0</xdr:row>
      <xdr:rowOff>121920</xdr:rowOff>
    </xdr:from>
    <xdr:to>
      <xdr:col>2</xdr:col>
      <xdr:colOff>1474470</xdr:colOff>
      <xdr:row>0</xdr:row>
      <xdr:rowOff>655320</xdr:rowOff>
    </xdr:to>
    <xdr:pic>
      <xdr:nvPicPr>
        <xdr:cNvPr id="16" name="Picture 15"/>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2880"/>
        <a:stretch/>
      </xdr:blipFill>
      <xdr:spPr>
        <a:xfrm>
          <a:off x="381000" y="121920"/>
          <a:ext cx="2312670" cy="533400"/>
        </a:xfrm>
        <a:prstGeom prst="rect">
          <a:avLst/>
        </a:prstGeom>
      </xdr:spPr>
    </xdr:pic>
    <xdr:clientData/>
  </xdr:twoCellAnchor>
  <xdr:twoCellAnchor editAs="oneCell">
    <xdr:from>
      <xdr:col>2</xdr:col>
      <xdr:colOff>4023360</xdr:colOff>
      <xdr:row>44</xdr:row>
      <xdr:rowOff>60960</xdr:rowOff>
    </xdr:from>
    <xdr:to>
      <xdr:col>2</xdr:col>
      <xdr:colOff>4861560</xdr:colOff>
      <xdr:row>44</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373380</xdr:colOff>
      <xdr:row>1</xdr:row>
      <xdr:rowOff>175260</xdr:rowOff>
    </xdr:from>
    <xdr:to>
      <xdr:col>2</xdr:col>
      <xdr:colOff>982980</xdr:colOff>
      <xdr:row>16</xdr:row>
      <xdr:rowOff>175260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2827020</xdr:colOff>
      <xdr:row>1</xdr:row>
      <xdr:rowOff>179070</xdr:rowOff>
    </xdr:from>
    <xdr:to>
      <xdr:col>2</xdr:col>
      <xdr:colOff>4655820</xdr:colOff>
      <xdr:row>16</xdr:row>
      <xdr:rowOff>179070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4663440</xdr:colOff>
      <xdr:row>1</xdr:row>
      <xdr:rowOff>179070</xdr:rowOff>
    </xdr:from>
    <xdr:to>
      <xdr:col>4</xdr:col>
      <xdr:colOff>236220</xdr:colOff>
      <xdr:row>16</xdr:row>
      <xdr:rowOff>179070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243840</xdr:colOff>
      <xdr:row>1</xdr:row>
      <xdr:rowOff>179070</xdr:rowOff>
    </xdr:from>
    <xdr:to>
      <xdr:col>4</xdr:col>
      <xdr:colOff>2072640</xdr:colOff>
      <xdr:row>16</xdr:row>
      <xdr:rowOff>179070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2080260</xdr:colOff>
      <xdr:row>1</xdr:row>
      <xdr:rowOff>179070</xdr:rowOff>
    </xdr:from>
    <xdr:to>
      <xdr:col>6</xdr:col>
      <xdr:colOff>375285</xdr:colOff>
      <xdr:row>16</xdr:row>
      <xdr:rowOff>179070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375285</xdr:colOff>
      <xdr:row>1</xdr:row>
      <xdr:rowOff>179070</xdr:rowOff>
    </xdr:from>
    <xdr:to>
      <xdr:col>7</xdr:col>
      <xdr:colOff>365760</xdr:colOff>
      <xdr:row>16</xdr:row>
      <xdr:rowOff>179070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990600</xdr:colOff>
      <xdr:row>1</xdr:row>
      <xdr:rowOff>175260</xdr:rowOff>
    </xdr:from>
    <xdr:to>
      <xdr:col>2</xdr:col>
      <xdr:colOff>2819400</xdr:colOff>
      <xdr:row>16</xdr:row>
      <xdr:rowOff>175260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7</xdr:col>
      <xdr:colOff>106680</xdr:colOff>
      <xdr:row>0</xdr:row>
      <xdr:rowOff>106680</xdr:rowOff>
    </xdr:from>
    <xdr:to>
      <xdr:col>8</xdr:col>
      <xdr:colOff>38100</xdr:colOff>
      <xdr:row>0</xdr:row>
      <xdr:rowOff>649190</xdr:rowOff>
    </xdr:to>
    <xdr:pic>
      <xdr:nvPicPr>
        <xdr:cNvPr id="15" name="Picture 14"/>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437620" y="106680"/>
          <a:ext cx="1645920" cy="542510"/>
        </a:xfrm>
        <a:prstGeom prst="rect">
          <a:avLst/>
        </a:prstGeom>
      </xdr:spPr>
    </xdr:pic>
    <xdr:clientData/>
  </xdr:twoCellAnchor>
  <xdr:twoCellAnchor editAs="oneCell">
    <xdr:from>
      <xdr:col>0</xdr:col>
      <xdr:colOff>381000</xdr:colOff>
      <xdr:row>0</xdr:row>
      <xdr:rowOff>121920</xdr:rowOff>
    </xdr:from>
    <xdr:to>
      <xdr:col>2</xdr:col>
      <xdr:colOff>1474470</xdr:colOff>
      <xdr:row>0</xdr:row>
      <xdr:rowOff>655320</xdr:rowOff>
    </xdr:to>
    <xdr:pic>
      <xdr:nvPicPr>
        <xdr:cNvPr id="16" name="Picture 15"/>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2880"/>
        <a:stretch/>
      </xdr:blipFill>
      <xdr:spPr>
        <a:xfrm>
          <a:off x="381000" y="121920"/>
          <a:ext cx="2312670" cy="533400"/>
        </a:xfrm>
        <a:prstGeom prst="rect">
          <a:avLst/>
        </a:prstGeom>
      </xdr:spPr>
    </xdr:pic>
    <xdr:clientData/>
  </xdr:twoCellAnchor>
  <xdr:twoCellAnchor editAs="oneCell">
    <xdr:from>
      <xdr:col>2</xdr:col>
      <xdr:colOff>4023360</xdr:colOff>
      <xdr:row>45</xdr:row>
      <xdr:rowOff>60960</xdr:rowOff>
    </xdr:from>
    <xdr:to>
      <xdr:col>2</xdr:col>
      <xdr:colOff>4861560</xdr:colOff>
      <xdr:row>45</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creativecommons.org/licenses/by-sa/4.0/"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creativecommons.org/licenses/by-sa/4.0/"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creativecommons.org/licenses/by-sa/4.0/"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creativecommons.org/licenses/by-sa/4.0/"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creativecommons.org/licenses/by-sa/4.0/"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creativecommons.org/licenses/by-sa/4.0/"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http://creativecommons.org/licenses/by-sa/4.0/"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http://creativecommons.org/licenses/by-sa/4.0/"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hyperlink" Target="http://creativecommons.org/licenses/by-sa/4.0/"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hyperlink" Target="http://creativecommons.org/licenses/by-sa/4.0/"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creativecommons.org/licenses/by-sa/4.0/" TargetMode="Externa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0.bin"/><Relationship Id="rId1" Type="http://schemas.openxmlformats.org/officeDocument/2006/relationships/hyperlink" Target="http://creativecommons.org/licenses/by-sa/4.0/"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1.bin"/><Relationship Id="rId1" Type="http://schemas.openxmlformats.org/officeDocument/2006/relationships/hyperlink" Target="http://creativecommons.org/licenses/by-sa/4.0/"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2.bin"/><Relationship Id="rId1" Type="http://schemas.openxmlformats.org/officeDocument/2006/relationships/hyperlink" Target="http://creativecommons.org/licenses/by-sa/4.0/"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creativecommons.org/licenses/by-sa/4.0/"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creativecommons.org/licenses/by-sa/4.0/"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creativecommons.org/licenses/by-sa/4.0/"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creativecommons.org/licenses/by-sa/4.0/"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creativecommons.org/licenses/by-sa/4.0/"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creativecommons.org/licenses/by-sa/4.0/"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creativecommons.org/licenses/by-sa/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tabSelected="1" workbookViewId="0">
      <selection activeCell="A2" sqref="A2"/>
    </sheetView>
  </sheetViews>
  <sheetFormatPr defaultRowHeight="14.4"/>
  <cols>
    <col min="16" max="16" width="37" customWidth="1"/>
  </cols>
  <sheetData>
    <row r="1" spans="1:16" s="5" customFormat="1" ht="59.4" customHeight="1">
      <c r="A1" s="45" t="s">
        <v>371</v>
      </c>
      <c r="B1" s="45"/>
      <c r="C1" s="45"/>
      <c r="D1" s="45"/>
      <c r="E1" s="45"/>
      <c r="F1" s="45"/>
      <c r="G1" s="45"/>
      <c r="H1" s="45"/>
      <c r="I1" s="45"/>
      <c r="J1" s="45"/>
      <c r="K1" s="45"/>
      <c r="L1" s="45"/>
      <c r="M1" s="45"/>
      <c r="N1" s="45"/>
      <c r="O1" s="45"/>
      <c r="P1" s="45"/>
    </row>
    <row r="3" spans="1:16">
      <c r="A3" s="46" t="s">
        <v>352</v>
      </c>
      <c r="B3" s="46"/>
      <c r="C3" s="46"/>
      <c r="D3" s="46"/>
      <c r="E3" s="46"/>
      <c r="F3" s="46"/>
      <c r="G3" s="46"/>
      <c r="H3" s="46"/>
      <c r="I3" s="46"/>
      <c r="J3" s="46"/>
      <c r="K3" s="46"/>
      <c r="L3" s="46"/>
      <c r="M3" s="46"/>
      <c r="N3" s="46"/>
      <c r="O3" s="46"/>
      <c r="P3" s="46"/>
    </row>
    <row r="4" spans="1:16" ht="87.6" customHeight="1">
      <c r="A4" s="47" t="s">
        <v>359</v>
      </c>
      <c r="B4" s="47"/>
      <c r="C4" s="47"/>
      <c r="D4" s="47"/>
      <c r="E4" s="47"/>
      <c r="F4" s="47"/>
      <c r="G4" s="47"/>
      <c r="H4" s="47"/>
      <c r="I4" s="47"/>
      <c r="J4" s="47"/>
      <c r="K4" s="47"/>
      <c r="L4" s="47"/>
      <c r="M4" s="47"/>
      <c r="N4" s="47"/>
      <c r="O4" s="47"/>
      <c r="P4" s="47"/>
    </row>
    <row r="6" spans="1:16">
      <c r="A6" s="42" t="s">
        <v>353</v>
      </c>
      <c r="B6" s="42"/>
      <c r="C6" s="42"/>
      <c r="D6" s="42"/>
      <c r="E6" s="42"/>
      <c r="F6" s="42"/>
      <c r="G6" s="42"/>
      <c r="H6" s="42"/>
      <c r="I6" s="42"/>
      <c r="J6" s="42"/>
      <c r="K6" s="42"/>
      <c r="L6" s="42"/>
      <c r="M6" s="42"/>
      <c r="N6" s="42"/>
      <c r="O6" s="42"/>
      <c r="P6" s="42"/>
    </row>
    <row r="7" spans="1:16">
      <c r="A7" s="43" t="s">
        <v>11</v>
      </c>
      <c r="B7" s="43"/>
      <c r="C7" s="43"/>
      <c r="D7" s="44" t="s">
        <v>354</v>
      </c>
      <c r="E7" s="44"/>
      <c r="F7" s="44"/>
      <c r="G7" s="44"/>
      <c r="H7" s="44"/>
      <c r="I7" s="44"/>
      <c r="J7" s="44"/>
      <c r="K7" s="44"/>
      <c r="L7" s="44"/>
      <c r="M7" s="44"/>
      <c r="N7" s="44"/>
      <c r="O7" s="44"/>
      <c r="P7" s="44"/>
    </row>
    <row r="8" spans="1:16">
      <c r="A8" s="43" t="s">
        <v>10</v>
      </c>
      <c r="B8" s="43"/>
      <c r="C8" s="43"/>
      <c r="D8" s="44" t="s">
        <v>360</v>
      </c>
      <c r="E8" s="44"/>
      <c r="F8" s="44"/>
      <c r="G8" s="44"/>
      <c r="H8" s="44"/>
      <c r="I8" s="44"/>
      <c r="J8" s="44"/>
      <c r="K8" s="44"/>
      <c r="L8" s="44"/>
      <c r="M8" s="44"/>
      <c r="N8" s="44"/>
      <c r="O8" s="44"/>
      <c r="P8" s="44"/>
    </row>
    <row r="9" spans="1:16">
      <c r="A9" s="43" t="s">
        <v>12</v>
      </c>
      <c r="B9" s="43"/>
      <c r="C9" s="43"/>
      <c r="D9" s="44" t="s">
        <v>361</v>
      </c>
      <c r="E9" s="44"/>
      <c r="F9" s="44"/>
      <c r="G9" s="44"/>
      <c r="H9" s="44"/>
      <c r="I9" s="44"/>
      <c r="J9" s="44"/>
      <c r="K9" s="44"/>
      <c r="L9" s="44"/>
      <c r="M9" s="44"/>
      <c r="N9" s="44"/>
      <c r="O9" s="44"/>
      <c r="P9" s="44"/>
    </row>
    <row r="10" spans="1:16">
      <c r="A10" s="43" t="s">
        <v>302</v>
      </c>
      <c r="B10" s="43"/>
      <c r="C10" s="43"/>
      <c r="D10" s="44" t="s">
        <v>362</v>
      </c>
      <c r="E10" s="44"/>
      <c r="F10" s="44"/>
      <c r="G10" s="44"/>
      <c r="H10" s="44"/>
      <c r="I10" s="44"/>
      <c r="J10" s="44"/>
      <c r="K10" s="44"/>
      <c r="L10" s="44"/>
      <c r="M10" s="44"/>
      <c r="N10" s="44"/>
      <c r="O10" s="44"/>
      <c r="P10" s="44"/>
    </row>
    <row r="11" spans="1:16">
      <c r="A11" s="43" t="s">
        <v>13</v>
      </c>
      <c r="B11" s="43"/>
      <c r="C11" s="43"/>
      <c r="D11" s="44" t="s">
        <v>363</v>
      </c>
      <c r="E11" s="44"/>
      <c r="F11" s="44"/>
      <c r="G11" s="44"/>
      <c r="H11" s="44"/>
      <c r="I11" s="44"/>
      <c r="J11" s="44"/>
      <c r="K11" s="44"/>
      <c r="L11" s="44"/>
      <c r="M11" s="44"/>
      <c r="N11" s="44"/>
      <c r="O11" s="44"/>
      <c r="P11" s="44"/>
    </row>
    <row r="12" spans="1:16">
      <c r="A12" s="43" t="s">
        <v>100</v>
      </c>
      <c r="B12" s="43"/>
      <c r="C12" s="43"/>
      <c r="D12" s="44" t="s">
        <v>364</v>
      </c>
      <c r="E12" s="44"/>
      <c r="F12" s="44"/>
      <c r="G12" s="44"/>
      <c r="H12" s="44"/>
      <c r="I12" s="44"/>
      <c r="J12" s="44"/>
      <c r="K12" s="44"/>
      <c r="L12" s="44"/>
      <c r="M12" s="44"/>
      <c r="N12" s="44"/>
      <c r="O12" s="44"/>
      <c r="P12" s="44"/>
    </row>
    <row r="13" spans="1:16">
      <c r="A13" s="43" t="s">
        <v>356</v>
      </c>
      <c r="B13" s="43"/>
      <c r="C13" s="43"/>
      <c r="D13" s="44" t="s">
        <v>365</v>
      </c>
      <c r="E13" s="44"/>
      <c r="F13" s="44"/>
      <c r="G13" s="44"/>
      <c r="H13" s="44"/>
      <c r="I13" s="44"/>
      <c r="J13" s="44"/>
      <c r="K13" s="44"/>
      <c r="L13" s="44"/>
      <c r="M13" s="44"/>
      <c r="N13" s="44"/>
      <c r="O13" s="44"/>
      <c r="P13" s="44"/>
    </row>
    <row r="14" spans="1:16">
      <c r="A14" s="43" t="s">
        <v>357</v>
      </c>
      <c r="B14" s="43"/>
      <c r="C14" s="43"/>
      <c r="D14" s="44" t="s">
        <v>366</v>
      </c>
      <c r="E14" s="44"/>
      <c r="F14" s="44"/>
      <c r="G14" s="44"/>
      <c r="H14" s="44"/>
      <c r="I14" s="44"/>
      <c r="J14" s="44"/>
      <c r="K14" s="44"/>
      <c r="L14" s="44"/>
      <c r="M14" s="44"/>
      <c r="N14" s="44"/>
      <c r="O14" s="44"/>
      <c r="P14" s="44"/>
    </row>
    <row r="15" spans="1:16">
      <c r="A15" s="43" t="s">
        <v>358</v>
      </c>
      <c r="B15" s="43"/>
      <c r="C15" s="43"/>
      <c r="D15" s="44" t="s">
        <v>367</v>
      </c>
      <c r="E15" s="44"/>
      <c r="F15" s="44"/>
      <c r="G15" s="44"/>
      <c r="H15" s="44"/>
      <c r="I15" s="44"/>
      <c r="J15" s="44"/>
      <c r="K15" s="44"/>
      <c r="L15" s="44"/>
      <c r="M15" s="44"/>
      <c r="N15" s="44"/>
      <c r="O15" s="44"/>
      <c r="P15" s="44"/>
    </row>
  </sheetData>
  <mergeCells count="21">
    <mergeCell ref="A1:P1"/>
    <mergeCell ref="A3:P3"/>
    <mergeCell ref="A4:P4"/>
    <mergeCell ref="D7:P7"/>
    <mergeCell ref="A13:C13"/>
    <mergeCell ref="A7:C7"/>
    <mergeCell ref="A8:C8"/>
    <mergeCell ref="A9:C9"/>
    <mergeCell ref="A10:C10"/>
    <mergeCell ref="A11:C11"/>
    <mergeCell ref="A12:C12"/>
    <mergeCell ref="D12:P12"/>
    <mergeCell ref="D11:P11"/>
    <mergeCell ref="D10:P10"/>
    <mergeCell ref="D9:P9"/>
    <mergeCell ref="D8:P8"/>
    <mergeCell ref="A14:C14"/>
    <mergeCell ref="A15:C15"/>
    <mergeCell ref="D15:P15"/>
    <mergeCell ref="D14:P14"/>
    <mergeCell ref="D13:P13"/>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zoomScale="80" zoomScaleNormal="80" workbookViewId="0">
      <selection sqref="A1:I1"/>
    </sheetView>
  </sheetViews>
  <sheetFormatPr defaultColWidth="8.88671875" defaultRowHeight="14.4"/>
  <cols>
    <col min="1" max="2" width="8.88671875" style="5"/>
    <col min="3" max="3" width="71.33203125" style="5" customWidth="1"/>
    <col min="4" max="4" width="19.88671875" style="5" bestFit="1" customWidth="1"/>
    <col min="5" max="5" width="30.6640625" style="5" customWidth="1"/>
    <col min="6" max="6" width="20.88671875" style="5" bestFit="1" customWidth="1"/>
    <col min="7" max="7" width="26.77734375" style="5" bestFit="1" customWidth="1"/>
    <col min="8" max="8" width="25" style="5" bestFit="1" customWidth="1"/>
    <col min="9" max="9" width="26.5546875" style="5" bestFit="1" customWidth="1"/>
    <col min="10" max="10" width="8.88671875" style="5"/>
    <col min="11" max="14" width="0" style="5" hidden="1" customWidth="1"/>
    <col min="15" max="16384" width="8.88671875" style="5"/>
  </cols>
  <sheetData>
    <row r="1" spans="1:9" ht="59.4" customHeight="1">
      <c r="A1" s="45" t="s">
        <v>36</v>
      </c>
      <c r="B1" s="45"/>
      <c r="C1" s="45"/>
      <c r="D1" s="45"/>
      <c r="E1" s="45"/>
      <c r="F1" s="45"/>
      <c r="G1" s="45"/>
      <c r="H1" s="45"/>
      <c r="I1" s="45"/>
    </row>
    <row r="20" spans="1:14">
      <c r="A20" s="4" t="s">
        <v>11</v>
      </c>
      <c r="B20" s="4" t="s">
        <v>10</v>
      </c>
      <c r="C20" s="4" t="s">
        <v>12</v>
      </c>
      <c r="D20" s="4" t="s">
        <v>368</v>
      </c>
      <c r="E20" s="4" t="s">
        <v>13</v>
      </c>
      <c r="F20" s="4" t="s">
        <v>355</v>
      </c>
      <c r="G20" s="4" t="s">
        <v>356</v>
      </c>
      <c r="H20" s="4" t="s">
        <v>357</v>
      </c>
      <c r="I20" s="4" t="s">
        <v>358</v>
      </c>
    </row>
    <row r="21" spans="1:14" ht="129.6">
      <c r="A21" s="10">
        <v>8.1</v>
      </c>
      <c r="B21" s="10" t="s">
        <v>0</v>
      </c>
      <c r="C21" s="1" t="s">
        <v>186</v>
      </c>
      <c r="D21" s="2" t="s">
        <v>305</v>
      </c>
      <c r="E21" s="7" t="s">
        <v>83</v>
      </c>
      <c r="F21" s="8" t="s">
        <v>331</v>
      </c>
      <c r="G21" s="8" t="s">
        <v>337</v>
      </c>
      <c r="H21" s="8" t="s">
        <v>342</v>
      </c>
      <c r="I21" s="8" t="s">
        <v>347</v>
      </c>
      <c r="K21" s="36">
        <f>IF(F21="No Policy",0,IF(F21="Informal Policy",0.25,IF(F21="Partial Written Policy",0.5,IF(F21="Written Policy",0.75,IF(F21="Approved Written Policy",1,"INVALID")))))</f>
        <v>0</v>
      </c>
      <c r="L21" s="36">
        <f>IF(G21="Not Implemented",0,IF(G21="Parts of Policy Implemented",0.33,IF(G21="Implemented on Some Systems",0.66,IF(G21="Implemented on All Systems",1,"INVALID"))))</f>
        <v>0</v>
      </c>
      <c r="M21" s="36">
        <f>IF(H21="Not Automated",0,IF(H21="Parts of Policy Automated",0.33,IF(H21="Automated on Some Systems",0.66,IF(H21="Automated on All Systems",1,"INVALID"))))</f>
        <v>0</v>
      </c>
      <c r="N21" s="36">
        <f>IF(I21="Not Reported",0,IF(I21="Parts of Policy Reported",0.33,IF(I21="Reported on Some Systems",0.66,IF(I21="Reported on All Systems",1,"INVALID"))))</f>
        <v>0</v>
      </c>
    </row>
    <row r="22" spans="1:14" ht="28.8">
      <c r="A22" s="10">
        <v>8.1999999999999993</v>
      </c>
      <c r="B22" s="10" t="s">
        <v>0</v>
      </c>
      <c r="C22" s="1" t="s">
        <v>187</v>
      </c>
      <c r="D22" s="2" t="s">
        <v>306</v>
      </c>
      <c r="E22" s="7" t="s">
        <v>83</v>
      </c>
      <c r="F22" s="8" t="s">
        <v>331</v>
      </c>
      <c r="G22" s="8" t="s">
        <v>337</v>
      </c>
      <c r="H22" s="8" t="s">
        <v>342</v>
      </c>
      <c r="I22" s="8" t="s">
        <v>347</v>
      </c>
      <c r="K22" s="36">
        <f t="shared" ref="K22:K24" si="0">IF(F22="No Policy",0,IF(F22="Informal Policy",0.25,IF(F22="Partial Written Policy",0.5,IF(F22="Written Policy",0.75,IF(F22="Approved Written Policy",1,"INVALID")))))</f>
        <v>0</v>
      </c>
      <c r="L22" s="36">
        <f t="shared" ref="L22:L24" si="1">IF(G22="Not Implemented",0,IF(G22="Parts of Policy Implemented",0.33,IF(G22="Implemented on Some Systems",0.66,IF(G22="Implemented on All Systems",1,"INVALID"))))</f>
        <v>0</v>
      </c>
      <c r="M22" s="36">
        <f t="shared" ref="M22:M24" si="2">IF(H22="Not Automated",0,IF(H22="Parts of Policy Automated",0.33,IF(H22="Automated on Some Systems",0.66,IF(H22="Automated on All Systems",1,"INVALID"))))</f>
        <v>0</v>
      </c>
      <c r="N22" s="36">
        <f t="shared" ref="N22:N24" si="3">IF(I22="Not Reported",0,IF(I22="Parts of Policy Reported",0.33,IF(I22="Reported on Some Systems",0.66,IF(I22="Reported on All Systems",1,"INVALID"))))</f>
        <v>0</v>
      </c>
    </row>
    <row r="23" spans="1:14" ht="43.2" customHeight="1">
      <c r="A23" s="10">
        <v>8.3000000000000007</v>
      </c>
      <c r="B23" s="10" t="s">
        <v>26</v>
      </c>
      <c r="C23" s="1" t="s">
        <v>188</v>
      </c>
      <c r="D23" s="2" t="s">
        <v>305</v>
      </c>
      <c r="E23" s="7" t="s">
        <v>83</v>
      </c>
      <c r="F23" s="8" t="s">
        <v>331</v>
      </c>
      <c r="G23" s="8" t="s">
        <v>337</v>
      </c>
      <c r="H23" s="8" t="s">
        <v>342</v>
      </c>
      <c r="I23" s="8" t="s">
        <v>347</v>
      </c>
      <c r="K23" s="36">
        <f t="shared" si="0"/>
        <v>0</v>
      </c>
      <c r="L23" s="36">
        <f t="shared" si="1"/>
        <v>0</v>
      </c>
      <c r="M23" s="36">
        <f t="shared" si="2"/>
        <v>0</v>
      </c>
      <c r="N23" s="36">
        <f t="shared" si="3"/>
        <v>0</v>
      </c>
    </row>
    <row r="24" spans="1:14" ht="57.6">
      <c r="A24" s="10">
        <v>8.4</v>
      </c>
      <c r="B24" s="10" t="s">
        <v>26</v>
      </c>
      <c r="C24" s="1" t="s">
        <v>189</v>
      </c>
      <c r="D24" s="2" t="s">
        <v>305</v>
      </c>
      <c r="E24" s="7" t="s">
        <v>83</v>
      </c>
      <c r="F24" s="8" t="s">
        <v>331</v>
      </c>
      <c r="G24" s="8" t="s">
        <v>337</v>
      </c>
      <c r="H24" s="8" t="s">
        <v>342</v>
      </c>
      <c r="I24" s="8" t="s">
        <v>347</v>
      </c>
      <c r="K24" s="36">
        <f t="shared" si="0"/>
        <v>0</v>
      </c>
      <c r="L24" s="36">
        <f t="shared" si="1"/>
        <v>0</v>
      </c>
      <c r="M24" s="36">
        <f t="shared" si="2"/>
        <v>0</v>
      </c>
      <c r="N24" s="36">
        <f t="shared" si="3"/>
        <v>0</v>
      </c>
    </row>
    <row r="26" spans="1:14">
      <c r="E26" s="3" t="s">
        <v>101</v>
      </c>
      <c r="G26" s="37">
        <f>AVERAGE(K21:K24)</f>
        <v>0</v>
      </c>
    </row>
    <row r="27" spans="1:14">
      <c r="E27" s="7" t="s">
        <v>20</v>
      </c>
      <c r="F27" s="7"/>
      <c r="G27" s="37">
        <f>AVERAGE(L21:L24)</f>
        <v>0</v>
      </c>
    </row>
    <row r="28" spans="1:14">
      <c r="E28" s="7" t="s">
        <v>21</v>
      </c>
      <c r="F28" s="7"/>
      <c r="G28" s="37">
        <f>AVERAGE(M21:M24)</f>
        <v>0</v>
      </c>
    </row>
    <row r="29" spans="1:14">
      <c r="E29" s="7" t="s">
        <v>22</v>
      </c>
      <c r="F29" s="7"/>
      <c r="G29" s="37">
        <f>AVERAGE(N21:N24)</f>
        <v>0</v>
      </c>
    </row>
    <row r="30" spans="1:14">
      <c r="E30" s="7" t="s">
        <v>23</v>
      </c>
      <c r="F30" s="7"/>
      <c r="G30" s="37">
        <f>AVERAGE(G26:G29)</f>
        <v>0</v>
      </c>
    </row>
    <row r="31" spans="1:14">
      <c r="E31" s="7" t="s">
        <v>14</v>
      </c>
      <c r="F31" s="7"/>
      <c r="G31" s="37">
        <f>AVERAGE(L21,L23,L24)</f>
        <v>0</v>
      </c>
      <c r="H31" s="9"/>
      <c r="I31" s="9"/>
    </row>
    <row r="32" spans="1:14">
      <c r="E32" s="7" t="s">
        <v>15</v>
      </c>
      <c r="F32" s="7"/>
      <c r="G32" s="37">
        <f>AVERAGE(M21,M23,M24)</f>
        <v>0</v>
      </c>
    </row>
    <row r="33" spans="1:16">
      <c r="E33" s="7" t="s">
        <v>16</v>
      </c>
      <c r="F33" s="7"/>
      <c r="G33" s="37">
        <f>AVERAGE(N21,N23,N24)</f>
        <v>0</v>
      </c>
    </row>
    <row r="34" spans="1:16">
      <c r="E34" s="7" t="s">
        <v>17</v>
      </c>
      <c r="F34" s="7"/>
      <c r="G34" s="37">
        <f>AVERAGE(L22)</f>
        <v>0</v>
      </c>
    </row>
    <row r="35" spans="1:16">
      <c r="E35" s="7" t="s">
        <v>18</v>
      </c>
      <c r="F35" s="7"/>
      <c r="G35" s="37">
        <f>AVERAGE(M22)</f>
        <v>0</v>
      </c>
    </row>
    <row r="36" spans="1:16">
      <c r="E36" s="7" t="s">
        <v>19</v>
      </c>
      <c r="F36" s="7"/>
      <c r="G36" s="37">
        <f>AVERAGE(N22)</f>
        <v>0</v>
      </c>
    </row>
    <row r="38" spans="1:16" ht="30" customHeight="1">
      <c r="A38" s="49" t="s">
        <v>329</v>
      </c>
      <c r="B38" s="49"/>
      <c r="C38" s="49"/>
      <c r="D38" s="49"/>
      <c r="E38" s="49"/>
      <c r="F38" s="49"/>
      <c r="G38" s="49"/>
      <c r="H38" s="49"/>
      <c r="I38" s="49"/>
      <c r="J38" s="49"/>
      <c r="K38" s="49"/>
      <c r="L38" s="49"/>
      <c r="M38" s="49"/>
      <c r="N38" s="49"/>
      <c r="O38" s="49"/>
      <c r="P38" s="49"/>
    </row>
  </sheetData>
  <mergeCells count="2">
    <mergeCell ref="A1:I1"/>
    <mergeCell ref="A38:P38"/>
  </mergeCells>
  <hyperlinks>
    <hyperlink ref="A38" r:id="rId1" display="http://creativecommons.org/licenses/by-sa/4.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30" operator="equal" id="{ED8363B0-6A9F-4A68-93E3-204DDE33C863}">
            <xm:f>Values!$A$8</xm:f>
            <x14:dxf>
              <fill>
                <patternFill>
                  <bgColor rgb="FF92D050"/>
                </patternFill>
              </fill>
            </x14:dxf>
          </x14:cfRule>
          <x14:cfRule type="cellIs" priority="31" operator="equal" id="{3A9B9207-6D0B-40F9-BC08-A272F206CF45}">
            <xm:f>Values!$A$7</xm:f>
            <x14:dxf>
              <fill>
                <patternFill>
                  <bgColor rgb="FFFFFF00"/>
                </patternFill>
              </fill>
            </x14:dxf>
          </x14:cfRule>
          <x14:cfRule type="cellIs" priority="32" operator="equal" id="{6699A104-35B1-49BE-B8A4-364C81D09A22}">
            <xm:f>Values!$A$6</xm:f>
            <x14:dxf>
              <fill>
                <patternFill>
                  <bgColor rgb="FFFFC000"/>
                </patternFill>
              </fill>
            </x14:dxf>
          </x14:cfRule>
          <x14:cfRule type="cellIs" priority="33" operator="equal" id="{764F47F6-4D11-4297-985F-71F31757CE3C}">
            <xm:f>Values!$A$5</xm:f>
            <x14:dxf>
              <fill>
                <patternFill>
                  <bgColor rgb="FFFF0000"/>
                </patternFill>
              </fill>
            </x14:dxf>
          </x14:cfRule>
          <x14:cfRule type="cellIs" priority="34" operator="equal" id="{76C93393-C5D3-42B6-8C80-0AE3C4D2B52A}">
            <xm:f>Values!$A$4</xm:f>
            <x14:dxf>
              <fill>
                <patternFill>
                  <bgColor rgb="FFC00000"/>
                </patternFill>
              </fill>
            </x14:dxf>
          </x14:cfRule>
          <xm:sqref>F21</xm:sqref>
        </x14:conditionalFormatting>
        <x14:conditionalFormatting xmlns:xm="http://schemas.microsoft.com/office/excel/2006/main">
          <x14:cfRule type="cellIs" priority="26" operator="equal" id="{E1375513-D30E-452A-8F2F-E7D9CD7258A0}">
            <xm:f>Values!$A$14</xm:f>
            <x14:dxf>
              <fill>
                <patternFill>
                  <bgColor rgb="FF92D050"/>
                </patternFill>
              </fill>
            </x14:dxf>
          </x14:cfRule>
          <x14:cfRule type="cellIs" priority="27" operator="equal" id="{AE31DE3F-554C-4638-8188-F17DB6ED1A84}">
            <xm:f>Values!$A$13</xm:f>
            <x14:dxf>
              <fill>
                <patternFill>
                  <bgColor rgb="FFFFFF00"/>
                </patternFill>
              </fill>
            </x14:dxf>
          </x14:cfRule>
          <x14:cfRule type="cellIs" priority="28" operator="equal" id="{BB8979E8-DD22-4EA8-89B1-26FDBE3C1A59}">
            <xm:f>Values!$A$12</xm:f>
            <x14:dxf>
              <fill>
                <patternFill>
                  <bgColor rgb="FFFFC000"/>
                </patternFill>
              </fill>
            </x14:dxf>
          </x14:cfRule>
          <x14:cfRule type="cellIs" priority="29" operator="equal" id="{5C042C73-ECDA-4DCC-B45E-6AC46E5DB856}">
            <xm:f>Values!$A$11</xm:f>
            <x14:dxf>
              <fill>
                <patternFill>
                  <bgColor rgb="FFC00000"/>
                </patternFill>
              </fill>
            </x14:dxf>
          </x14:cfRule>
          <xm:sqref>G21</xm:sqref>
        </x14:conditionalFormatting>
        <x14:conditionalFormatting xmlns:xm="http://schemas.microsoft.com/office/excel/2006/main">
          <x14:cfRule type="cellIs" priority="22" operator="equal" id="{28A1E089-B42C-41DC-B064-929626A8C493}">
            <xm:f>Values!$A$20</xm:f>
            <x14:dxf>
              <fill>
                <patternFill>
                  <bgColor rgb="FF92D050"/>
                </patternFill>
              </fill>
            </x14:dxf>
          </x14:cfRule>
          <x14:cfRule type="cellIs" priority="23" operator="equal" id="{8A05A164-2C05-4CA7-9443-60AD86856E69}">
            <xm:f>Values!$A$19</xm:f>
            <x14:dxf>
              <fill>
                <patternFill>
                  <bgColor rgb="FFFFFF00"/>
                </patternFill>
              </fill>
            </x14:dxf>
          </x14:cfRule>
          <x14:cfRule type="cellIs" priority="24" operator="equal" id="{29CA323D-4FD9-4E25-831E-37DB2127EC9F}">
            <xm:f>Values!$A$18</xm:f>
            <x14:dxf>
              <fill>
                <patternFill>
                  <bgColor rgb="FFFFC000"/>
                </patternFill>
              </fill>
            </x14:dxf>
          </x14:cfRule>
          <x14:cfRule type="cellIs" priority="25" operator="equal" id="{36121531-7085-4255-8145-F4C1E5A2A2E7}">
            <xm:f>Values!$A$17</xm:f>
            <x14:dxf>
              <fill>
                <patternFill>
                  <bgColor rgb="FFC00000"/>
                </patternFill>
              </fill>
            </x14:dxf>
          </x14:cfRule>
          <xm:sqref>H21</xm:sqref>
        </x14:conditionalFormatting>
        <x14:conditionalFormatting xmlns:xm="http://schemas.microsoft.com/office/excel/2006/main">
          <x14:cfRule type="cellIs" priority="18" operator="equal" id="{3069966E-93B0-48CB-BD5F-AA895AC02F8A}">
            <xm:f>Values!$A$26</xm:f>
            <x14:dxf>
              <fill>
                <patternFill>
                  <bgColor rgb="FF92D050"/>
                </patternFill>
              </fill>
            </x14:dxf>
          </x14:cfRule>
          <x14:cfRule type="cellIs" priority="19" operator="equal" id="{EEEA700A-9E52-40EC-AA31-289D97C9B8EE}">
            <xm:f>Values!$A$25</xm:f>
            <x14:dxf>
              <fill>
                <patternFill>
                  <bgColor rgb="FFFFFF00"/>
                </patternFill>
              </fill>
            </x14:dxf>
          </x14:cfRule>
          <x14:cfRule type="cellIs" priority="20" operator="equal" id="{C77D81F9-7114-4C1B-9B63-33BEFBF71CF5}">
            <xm:f>Values!$A$24</xm:f>
            <x14:dxf>
              <fill>
                <patternFill>
                  <bgColor rgb="FFFFC000"/>
                </patternFill>
              </fill>
            </x14:dxf>
          </x14:cfRule>
          <x14:cfRule type="cellIs" priority="21" operator="equal" id="{951485B9-0A6E-48D9-98F1-C125E16F4DBA}">
            <xm:f>Values!$A$23</xm:f>
            <x14:dxf>
              <fill>
                <patternFill>
                  <bgColor rgb="FFC00000"/>
                </patternFill>
              </fill>
            </x14:dxf>
          </x14:cfRule>
          <xm:sqref>I21</xm:sqref>
        </x14:conditionalFormatting>
        <x14:conditionalFormatting xmlns:xm="http://schemas.microsoft.com/office/excel/2006/main">
          <x14:cfRule type="cellIs" priority="13" operator="equal" id="{36E38335-17B4-4C1A-A9C0-F58F5A5ECD5E}">
            <xm:f>Values!$A$8</xm:f>
            <x14:dxf>
              <fill>
                <patternFill>
                  <bgColor rgb="FF92D050"/>
                </patternFill>
              </fill>
            </x14:dxf>
          </x14:cfRule>
          <x14:cfRule type="cellIs" priority="14" operator="equal" id="{ED004390-A6C1-419D-94EC-2058B58AE2B1}">
            <xm:f>Values!$A$7</xm:f>
            <x14:dxf>
              <fill>
                <patternFill>
                  <bgColor rgb="FFFFFF00"/>
                </patternFill>
              </fill>
            </x14:dxf>
          </x14:cfRule>
          <x14:cfRule type="cellIs" priority="15" operator="equal" id="{40202542-93DC-41EA-8199-4FF4967F1B8C}">
            <xm:f>Values!$A$6</xm:f>
            <x14:dxf>
              <fill>
                <patternFill>
                  <bgColor rgb="FFFFC000"/>
                </patternFill>
              </fill>
            </x14:dxf>
          </x14:cfRule>
          <x14:cfRule type="cellIs" priority="16" operator="equal" id="{588A7EB9-C96D-4D70-A139-F1C74236173E}">
            <xm:f>Values!$A$5</xm:f>
            <x14:dxf>
              <fill>
                <patternFill>
                  <bgColor rgb="FFFF0000"/>
                </patternFill>
              </fill>
            </x14:dxf>
          </x14:cfRule>
          <x14:cfRule type="cellIs" priority="17" operator="equal" id="{5994F2D7-7390-432E-B125-715729369EB6}">
            <xm:f>Values!$A$4</xm:f>
            <x14:dxf>
              <fill>
                <patternFill>
                  <bgColor rgb="FFC00000"/>
                </patternFill>
              </fill>
            </x14:dxf>
          </x14:cfRule>
          <xm:sqref>F22:F24</xm:sqref>
        </x14:conditionalFormatting>
        <x14:conditionalFormatting xmlns:xm="http://schemas.microsoft.com/office/excel/2006/main">
          <x14:cfRule type="cellIs" priority="9" operator="equal" id="{BF7153DC-E137-4BB7-AE0C-91CF0499AD33}">
            <xm:f>Values!$A$14</xm:f>
            <x14:dxf>
              <fill>
                <patternFill>
                  <bgColor rgb="FF92D050"/>
                </patternFill>
              </fill>
            </x14:dxf>
          </x14:cfRule>
          <x14:cfRule type="cellIs" priority="10" operator="equal" id="{EA600B81-19DC-46C4-B185-BD1FD454A6F6}">
            <xm:f>Values!$A$13</xm:f>
            <x14:dxf>
              <fill>
                <patternFill>
                  <bgColor rgb="FFFFFF00"/>
                </patternFill>
              </fill>
            </x14:dxf>
          </x14:cfRule>
          <x14:cfRule type="cellIs" priority="11" operator="equal" id="{B85872C9-B4E3-4E2C-949C-3EC3F672893B}">
            <xm:f>Values!$A$12</xm:f>
            <x14:dxf>
              <fill>
                <patternFill>
                  <bgColor rgb="FFFFC000"/>
                </patternFill>
              </fill>
            </x14:dxf>
          </x14:cfRule>
          <x14:cfRule type="cellIs" priority="12" operator="equal" id="{47883155-2222-4DAC-BCF8-F963C000C765}">
            <xm:f>Values!$A$11</xm:f>
            <x14:dxf>
              <fill>
                <patternFill>
                  <bgColor rgb="FFC00000"/>
                </patternFill>
              </fill>
            </x14:dxf>
          </x14:cfRule>
          <xm:sqref>G22:G24</xm:sqref>
        </x14:conditionalFormatting>
        <x14:conditionalFormatting xmlns:xm="http://schemas.microsoft.com/office/excel/2006/main">
          <x14:cfRule type="cellIs" priority="5" operator="equal" id="{5F50FE52-6BCF-48AC-9FFD-D14828B4B4B8}">
            <xm:f>Values!$A$20</xm:f>
            <x14:dxf>
              <fill>
                <patternFill>
                  <bgColor rgb="FF92D050"/>
                </patternFill>
              </fill>
            </x14:dxf>
          </x14:cfRule>
          <x14:cfRule type="cellIs" priority="6" operator="equal" id="{7F6B1188-7023-45CD-8ECF-8A271BCBF29B}">
            <xm:f>Values!$A$19</xm:f>
            <x14:dxf>
              <fill>
                <patternFill>
                  <bgColor rgb="FFFFFF00"/>
                </patternFill>
              </fill>
            </x14:dxf>
          </x14:cfRule>
          <x14:cfRule type="cellIs" priority="7" operator="equal" id="{6A008AD6-1A03-4C1B-A188-9F70F8B74217}">
            <xm:f>Values!$A$18</xm:f>
            <x14:dxf>
              <fill>
                <patternFill>
                  <bgColor rgb="FFFFC000"/>
                </patternFill>
              </fill>
            </x14:dxf>
          </x14:cfRule>
          <x14:cfRule type="cellIs" priority="8" operator="equal" id="{C23B859C-9759-4315-9AEF-7180C799CE15}">
            <xm:f>Values!$A$17</xm:f>
            <x14:dxf>
              <fill>
                <patternFill>
                  <bgColor rgb="FFC00000"/>
                </patternFill>
              </fill>
            </x14:dxf>
          </x14:cfRule>
          <xm:sqref>H22:H24</xm:sqref>
        </x14:conditionalFormatting>
        <x14:conditionalFormatting xmlns:xm="http://schemas.microsoft.com/office/excel/2006/main">
          <x14:cfRule type="cellIs" priority="1" operator="equal" id="{68092A76-C74F-4B3B-BD4D-57DA19F284E9}">
            <xm:f>Values!$A$26</xm:f>
            <x14:dxf>
              <fill>
                <patternFill>
                  <bgColor rgb="FF92D050"/>
                </patternFill>
              </fill>
            </x14:dxf>
          </x14:cfRule>
          <x14:cfRule type="cellIs" priority="2" operator="equal" id="{365B6DEC-79A4-4AC7-B4D9-FED01130EAEE}">
            <xm:f>Values!$A$25</xm:f>
            <x14:dxf>
              <fill>
                <patternFill>
                  <bgColor rgb="FFFFFF00"/>
                </patternFill>
              </fill>
            </x14:dxf>
          </x14:cfRule>
          <x14:cfRule type="cellIs" priority="3" operator="equal" id="{1DFC4C91-268C-43BD-83CF-63DE306F79E2}">
            <xm:f>Values!$A$24</xm:f>
            <x14:dxf>
              <fill>
                <patternFill>
                  <bgColor rgb="FFFFC000"/>
                </patternFill>
              </fill>
            </x14:dxf>
          </x14:cfRule>
          <x14:cfRule type="cellIs" priority="4" operator="equal" id="{1FAFA084-5849-4E8D-9FE3-42640DB33BD0}">
            <xm:f>Values!$A$23</xm:f>
            <x14:dxf>
              <fill>
                <patternFill>
                  <bgColor rgb="FFC00000"/>
                </patternFill>
              </fill>
            </x14:dxf>
          </x14:cfRule>
          <xm:sqref>I22:I24</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Values!$A$23:$A$26</xm:f>
          </x14:formula1>
          <xm:sqref>I21:I24</xm:sqref>
        </x14:dataValidation>
        <x14:dataValidation type="list" allowBlank="1" showInputMessage="1" showErrorMessage="1">
          <x14:formula1>
            <xm:f>Values!$A$17:$A$20</xm:f>
          </x14:formula1>
          <xm:sqref>H21:H24</xm:sqref>
        </x14:dataValidation>
        <x14:dataValidation type="list" allowBlank="1" showInputMessage="1" showErrorMessage="1">
          <x14:formula1>
            <xm:f>Values!$A$11:$A$14</xm:f>
          </x14:formula1>
          <xm:sqref>G21:G24</xm:sqref>
        </x14:dataValidation>
        <x14:dataValidation type="list" allowBlank="1" showInputMessage="1" showErrorMessage="1">
          <x14:formula1>
            <xm:f>Values!$A$4:$A$8</xm:f>
          </x14:formula1>
          <xm:sqref>F21:F24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zoomScale="80" zoomScaleNormal="80" workbookViewId="0">
      <selection sqref="A1:I1"/>
    </sheetView>
  </sheetViews>
  <sheetFormatPr defaultColWidth="8.88671875" defaultRowHeight="14.4"/>
  <cols>
    <col min="1" max="2" width="8.88671875" style="5"/>
    <col min="3" max="3" width="71.33203125" style="5" customWidth="1"/>
    <col min="4" max="4" width="19.88671875" style="5" bestFit="1" customWidth="1"/>
    <col min="5" max="5" width="30.6640625" style="5" customWidth="1"/>
    <col min="6" max="6" width="20.88671875" style="5" bestFit="1" customWidth="1"/>
    <col min="7" max="7" width="26.77734375" style="5" bestFit="1" customWidth="1"/>
    <col min="8" max="8" width="25" style="5" bestFit="1" customWidth="1"/>
    <col min="9" max="9" width="26.5546875" style="5" bestFit="1" customWidth="1"/>
    <col min="10" max="10" width="8.88671875" style="5"/>
    <col min="11" max="14" width="0" style="5" hidden="1" customWidth="1"/>
    <col min="15" max="16384" width="8.88671875" style="5"/>
  </cols>
  <sheetData>
    <row r="1" spans="1:9" ht="59.4" customHeight="1">
      <c r="A1" s="45" t="s">
        <v>37</v>
      </c>
      <c r="B1" s="45"/>
      <c r="C1" s="45"/>
      <c r="D1" s="45"/>
      <c r="E1" s="45"/>
      <c r="F1" s="45"/>
      <c r="G1" s="45"/>
      <c r="H1" s="45"/>
      <c r="I1" s="45"/>
    </row>
    <row r="20" spans="1:14">
      <c r="A20" s="4" t="s">
        <v>11</v>
      </c>
      <c r="B20" s="4" t="s">
        <v>10</v>
      </c>
      <c r="C20" s="4" t="s">
        <v>12</v>
      </c>
      <c r="D20" s="4" t="s">
        <v>368</v>
      </c>
      <c r="E20" s="4" t="s">
        <v>13</v>
      </c>
      <c r="F20" s="4" t="s">
        <v>355</v>
      </c>
      <c r="G20" s="4" t="s">
        <v>356</v>
      </c>
      <c r="H20" s="4" t="s">
        <v>357</v>
      </c>
      <c r="I20" s="4" t="s">
        <v>358</v>
      </c>
    </row>
    <row r="21" spans="1:14" ht="43.2">
      <c r="A21" s="10">
        <v>9.1</v>
      </c>
      <c r="B21" s="10" t="s">
        <v>0</v>
      </c>
      <c r="C21" s="1" t="s">
        <v>190</v>
      </c>
      <c r="D21" s="2" t="s">
        <v>303</v>
      </c>
      <c r="E21" s="7" t="s">
        <v>84</v>
      </c>
      <c r="F21" s="8" t="s">
        <v>331</v>
      </c>
      <c r="G21" s="8" t="s">
        <v>337</v>
      </c>
      <c r="H21" s="8" t="s">
        <v>342</v>
      </c>
      <c r="I21" s="8" t="s">
        <v>347</v>
      </c>
      <c r="K21" s="36">
        <f>IF(F21="No Policy",0,IF(F21="Informal Policy",0.25,IF(F21="Partial Written Policy",0.5,IF(F21="Written Policy",0.75,IF(F21="Approved Written Policy",1,"INVALID")))))</f>
        <v>0</v>
      </c>
      <c r="L21" s="36">
        <f>IF(G21="Not Implemented",0,IF(G21="Parts of Policy Implemented",0.33,IF(G21="Implemented on Some Systems",0.66,IF(G21="Implemented on All Systems",1,"INVALID"))))</f>
        <v>0</v>
      </c>
      <c r="M21" s="36">
        <f>IF(H21="Not Automated",0,IF(H21="Parts of Policy Automated",0.33,IF(H21="Automated on Some Systems",0.66,IF(H21="Automated on All Systems",1,"INVALID"))))</f>
        <v>0</v>
      </c>
      <c r="N21" s="36">
        <f>IF(I21="Not Reported",0,IF(I21="Parts of Policy Reported",0.33,IF(I21="Reported on Some Systems",0.66,IF(I21="Reported on All Systems",1,"INVALID"))))</f>
        <v>0</v>
      </c>
    </row>
    <row r="22" spans="1:14" ht="57.6">
      <c r="A22" s="10">
        <v>9.1999999999999993</v>
      </c>
      <c r="B22" s="10" t="s">
        <v>0</v>
      </c>
      <c r="C22" s="1" t="s">
        <v>191</v>
      </c>
      <c r="D22" s="2" t="s">
        <v>305</v>
      </c>
      <c r="E22" s="7" t="s">
        <v>84</v>
      </c>
      <c r="F22" s="8" t="s">
        <v>331</v>
      </c>
      <c r="G22" s="8" t="s">
        <v>337</v>
      </c>
      <c r="H22" s="8" t="s">
        <v>342</v>
      </c>
      <c r="I22" s="8" t="s">
        <v>347</v>
      </c>
      <c r="K22" s="36">
        <f t="shared" ref="K22:K25" si="0">IF(F22="No Policy",0,IF(F22="Informal Policy",0.25,IF(F22="Partial Written Policy",0.5,IF(F22="Written Policy",0.75,IF(F22="Approved Written Policy",1,"INVALID")))))</f>
        <v>0</v>
      </c>
      <c r="L22" s="36">
        <f t="shared" ref="L22:L25" si="1">IF(G22="Not Implemented",0,IF(G22="Parts of Policy Implemented",0.33,IF(G22="Implemented on Some Systems",0.66,IF(G22="Implemented on All Systems",1,"INVALID"))))</f>
        <v>0</v>
      </c>
      <c r="M22" s="36">
        <f t="shared" ref="M22:M25" si="2">IF(H22="Not Automated",0,IF(H22="Parts of Policy Automated",0.33,IF(H22="Automated on Some Systems",0.66,IF(H22="Automated on All Systems",1,"INVALID"))))</f>
        <v>0</v>
      </c>
      <c r="N22" s="36">
        <f t="shared" ref="N22:N25" si="3">IF(I22="Not Reported",0,IF(I22="Parts of Policy Reported",0.33,IF(I22="Reported on Some Systems",0.66,IF(I22="Reported on All Systems",1,"INVALID"))))</f>
        <v>0</v>
      </c>
    </row>
    <row r="23" spans="1:14" ht="86.4">
      <c r="A23" s="10">
        <v>9.3000000000000007</v>
      </c>
      <c r="B23" s="10" t="s">
        <v>0</v>
      </c>
      <c r="C23" s="1" t="s">
        <v>192</v>
      </c>
      <c r="D23" s="2" t="s">
        <v>305</v>
      </c>
      <c r="E23" s="7" t="s">
        <v>84</v>
      </c>
      <c r="F23" s="8" t="s">
        <v>331</v>
      </c>
      <c r="G23" s="8" t="s">
        <v>337</v>
      </c>
      <c r="H23" s="8" t="s">
        <v>342</v>
      </c>
      <c r="I23" s="8" t="s">
        <v>347</v>
      </c>
      <c r="K23" s="36">
        <f t="shared" si="0"/>
        <v>0</v>
      </c>
      <c r="L23" s="36">
        <f t="shared" si="1"/>
        <v>0</v>
      </c>
      <c r="M23" s="36">
        <f t="shared" si="2"/>
        <v>0</v>
      </c>
      <c r="N23" s="36">
        <f t="shared" si="3"/>
        <v>0</v>
      </c>
    </row>
    <row r="24" spans="1:14" ht="57.6">
      <c r="A24" s="10">
        <v>9.4</v>
      </c>
      <c r="B24" s="10" t="s">
        <v>24</v>
      </c>
      <c r="C24" s="1" t="s">
        <v>193</v>
      </c>
      <c r="D24" s="2" t="s">
        <v>306</v>
      </c>
      <c r="E24" s="7" t="s">
        <v>84</v>
      </c>
      <c r="F24" s="8" t="s">
        <v>331</v>
      </c>
      <c r="G24" s="8" t="s">
        <v>337</v>
      </c>
      <c r="H24" s="8" t="s">
        <v>342</v>
      </c>
      <c r="I24" s="8" t="s">
        <v>347</v>
      </c>
      <c r="K24" s="36">
        <f t="shared" si="0"/>
        <v>0</v>
      </c>
      <c r="L24" s="36">
        <f t="shared" si="1"/>
        <v>0</v>
      </c>
      <c r="M24" s="36">
        <f t="shared" si="2"/>
        <v>0</v>
      </c>
      <c r="N24" s="36">
        <f t="shared" si="3"/>
        <v>0</v>
      </c>
    </row>
    <row r="25" spans="1:14" ht="57.6">
      <c r="A25" s="10">
        <v>9.5</v>
      </c>
      <c r="B25" s="10" t="s">
        <v>26</v>
      </c>
      <c r="C25" s="1" t="s">
        <v>194</v>
      </c>
      <c r="D25" s="2" t="s">
        <v>303</v>
      </c>
      <c r="E25" s="7" t="s">
        <v>84</v>
      </c>
      <c r="F25" s="8" t="s">
        <v>331</v>
      </c>
      <c r="G25" s="8" t="s">
        <v>337</v>
      </c>
      <c r="H25" s="8" t="s">
        <v>342</v>
      </c>
      <c r="I25" s="8" t="s">
        <v>347</v>
      </c>
      <c r="K25" s="36">
        <f t="shared" si="0"/>
        <v>0</v>
      </c>
      <c r="L25" s="36">
        <f t="shared" si="1"/>
        <v>0</v>
      </c>
      <c r="M25" s="36">
        <f t="shared" si="2"/>
        <v>0</v>
      </c>
      <c r="N25" s="36">
        <f t="shared" si="3"/>
        <v>0</v>
      </c>
    </row>
    <row r="27" spans="1:14">
      <c r="E27" s="3" t="s">
        <v>101</v>
      </c>
      <c r="G27" s="37">
        <f>AVERAGE(K21:K25)</f>
        <v>0</v>
      </c>
    </row>
    <row r="28" spans="1:14">
      <c r="E28" s="7" t="s">
        <v>20</v>
      </c>
      <c r="F28" s="7"/>
      <c r="G28" s="37">
        <f>AVERAGE(L21:L25)</f>
        <v>0</v>
      </c>
    </row>
    <row r="29" spans="1:14">
      <c r="E29" s="7" t="s">
        <v>21</v>
      </c>
      <c r="F29" s="7"/>
      <c r="G29" s="37">
        <f>AVERAGE(M21:M25)</f>
        <v>0</v>
      </c>
    </row>
    <row r="30" spans="1:14">
      <c r="E30" s="7" t="s">
        <v>22</v>
      </c>
      <c r="F30" s="7"/>
      <c r="G30" s="37">
        <f>AVERAGE(N21:N25)</f>
        <v>0</v>
      </c>
    </row>
    <row r="31" spans="1:14">
      <c r="E31" s="7" t="s">
        <v>23</v>
      </c>
      <c r="F31" s="7"/>
      <c r="G31" s="37">
        <f>AVERAGE(G27:G30)</f>
        <v>0</v>
      </c>
    </row>
    <row r="32" spans="1:14">
      <c r="E32" s="7" t="s">
        <v>14</v>
      </c>
      <c r="F32" s="7"/>
      <c r="G32" s="37">
        <f>AVERAGE(L22,L23)</f>
        <v>0</v>
      </c>
      <c r="H32" s="9"/>
      <c r="I32" s="9"/>
    </row>
    <row r="33" spans="1:16">
      <c r="E33" s="7" t="s">
        <v>15</v>
      </c>
      <c r="F33" s="7"/>
      <c r="G33" s="37">
        <f>AVERAGE(M22,M23)</f>
        <v>0</v>
      </c>
    </row>
    <row r="34" spans="1:16">
      <c r="E34" s="7" t="s">
        <v>16</v>
      </c>
      <c r="F34" s="7"/>
      <c r="G34" s="37">
        <f>AVERAGE(N22,N23)</f>
        <v>0</v>
      </c>
    </row>
    <row r="35" spans="1:16">
      <c r="E35" s="7" t="s">
        <v>17</v>
      </c>
      <c r="F35" s="7"/>
      <c r="G35" s="37">
        <f>AVERAGE(L21,L24,L25)</f>
        <v>0</v>
      </c>
    </row>
    <row r="36" spans="1:16">
      <c r="E36" s="7" t="s">
        <v>18</v>
      </c>
      <c r="F36" s="7"/>
      <c r="G36" s="37">
        <f>AVERAGE(M21,M24,M25)</f>
        <v>0</v>
      </c>
    </row>
    <row r="37" spans="1:16">
      <c r="E37" s="7" t="s">
        <v>19</v>
      </c>
      <c r="F37" s="7"/>
      <c r="G37" s="37">
        <f>AVERAGE(N21,N24,N25)</f>
        <v>0</v>
      </c>
    </row>
    <row r="39" spans="1:16" ht="30" customHeight="1">
      <c r="A39" s="49" t="s">
        <v>329</v>
      </c>
      <c r="B39" s="49"/>
      <c r="C39" s="49"/>
      <c r="D39" s="49"/>
      <c r="E39" s="49"/>
      <c r="F39" s="49"/>
      <c r="G39" s="49"/>
      <c r="H39" s="49"/>
      <c r="I39" s="49"/>
      <c r="J39" s="49"/>
      <c r="K39" s="49"/>
      <c r="L39" s="49"/>
      <c r="M39" s="49"/>
      <c r="N39" s="49"/>
      <c r="O39" s="49"/>
      <c r="P39" s="49"/>
    </row>
  </sheetData>
  <mergeCells count="2">
    <mergeCell ref="A1:I1"/>
    <mergeCell ref="A39:P39"/>
  </mergeCells>
  <hyperlinks>
    <hyperlink ref="A39" r:id="rId1" display="http://creativecommons.org/licenses/by-sa/4.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30" operator="equal" id="{45966A2F-D6AB-46DB-A8CF-4FA5B942D796}">
            <xm:f>Values!$A$8</xm:f>
            <x14:dxf>
              <fill>
                <patternFill>
                  <bgColor rgb="FF92D050"/>
                </patternFill>
              </fill>
            </x14:dxf>
          </x14:cfRule>
          <x14:cfRule type="cellIs" priority="31" operator="equal" id="{82D16F1C-4B33-4BA7-A5DA-A98202EFB00C}">
            <xm:f>Values!$A$7</xm:f>
            <x14:dxf>
              <fill>
                <patternFill>
                  <bgColor rgb="FFFFFF00"/>
                </patternFill>
              </fill>
            </x14:dxf>
          </x14:cfRule>
          <x14:cfRule type="cellIs" priority="32" operator="equal" id="{81BF2D7B-0A14-4F11-A9CD-279F7E20F195}">
            <xm:f>Values!$A$6</xm:f>
            <x14:dxf>
              <fill>
                <patternFill>
                  <bgColor rgb="FFFFC000"/>
                </patternFill>
              </fill>
            </x14:dxf>
          </x14:cfRule>
          <x14:cfRule type="cellIs" priority="33" operator="equal" id="{962AD9E5-B1D6-49DA-88A9-3C956B4B1CD9}">
            <xm:f>Values!$A$5</xm:f>
            <x14:dxf>
              <fill>
                <patternFill>
                  <bgColor rgb="FFFF0000"/>
                </patternFill>
              </fill>
            </x14:dxf>
          </x14:cfRule>
          <x14:cfRule type="cellIs" priority="34" operator="equal" id="{24D7FCD7-6D39-481C-A52C-7EDA7B27B10E}">
            <xm:f>Values!$A$4</xm:f>
            <x14:dxf>
              <fill>
                <patternFill>
                  <bgColor rgb="FFC00000"/>
                </patternFill>
              </fill>
            </x14:dxf>
          </x14:cfRule>
          <xm:sqref>F21</xm:sqref>
        </x14:conditionalFormatting>
        <x14:conditionalFormatting xmlns:xm="http://schemas.microsoft.com/office/excel/2006/main">
          <x14:cfRule type="cellIs" priority="26" operator="equal" id="{71932F10-3795-482C-BFEC-9D15D4764055}">
            <xm:f>Values!$A$14</xm:f>
            <x14:dxf>
              <fill>
                <patternFill>
                  <bgColor rgb="FF92D050"/>
                </patternFill>
              </fill>
            </x14:dxf>
          </x14:cfRule>
          <x14:cfRule type="cellIs" priority="27" operator="equal" id="{AE3E3DF7-0E5A-4D68-A157-6C412375CE38}">
            <xm:f>Values!$A$13</xm:f>
            <x14:dxf>
              <fill>
                <patternFill>
                  <bgColor rgb="FFFFFF00"/>
                </patternFill>
              </fill>
            </x14:dxf>
          </x14:cfRule>
          <x14:cfRule type="cellIs" priority="28" operator="equal" id="{7A989597-C895-4879-9FFB-152D6A0E77E4}">
            <xm:f>Values!$A$12</xm:f>
            <x14:dxf>
              <fill>
                <patternFill>
                  <bgColor rgb="FFFFC000"/>
                </patternFill>
              </fill>
            </x14:dxf>
          </x14:cfRule>
          <x14:cfRule type="cellIs" priority="29" operator="equal" id="{4FC13D99-A653-4B51-9F68-E82083F85C44}">
            <xm:f>Values!$A$11</xm:f>
            <x14:dxf>
              <fill>
                <patternFill>
                  <bgColor rgb="FFC00000"/>
                </patternFill>
              </fill>
            </x14:dxf>
          </x14:cfRule>
          <xm:sqref>G21</xm:sqref>
        </x14:conditionalFormatting>
        <x14:conditionalFormatting xmlns:xm="http://schemas.microsoft.com/office/excel/2006/main">
          <x14:cfRule type="cellIs" priority="22" operator="equal" id="{D283C0AE-9616-4A75-AD6B-0AD75C914651}">
            <xm:f>Values!$A$20</xm:f>
            <x14:dxf>
              <fill>
                <patternFill>
                  <bgColor rgb="FF92D050"/>
                </patternFill>
              </fill>
            </x14:dxf>
          </x14:cfRule>
          <x14:cfRule type="cellIs" priority="23" operator="equal" id="{DF1A68A5-F4FB-490C-A37D-16244EAD5E49}">
            <xm:f>Values!$A$19</xm:f>
            <x14:dxf>
              <fill>
                <patternFill>
                  <bgColor rgb="FFFFFF00"/>
                </patternFill>
              </fill>
            </x14:dxf>
          </x14:cfRule>
          <x14:cfRule type="cellIs" priority="24" operator="equal" id="{4396F1D1-E85B-450D-99BB-351D9B5D0827}">
            <xm:f>Values!$A$18</xm:f>
            <x14:dxf>
              <fill>
                <patternFill>
                  <bgColor rgb="FFFFC000"/>
                </patternFill>
              </fill>
            </x14:dxf>
          </x14:cfRule>
          <x14:cfRule type="cellIs" priority="25" operator="equal" id="{2231A958-DCD3-4143-AA05-0DD336FF95EF}">
            <xm:f>Values!$A$17</xm:f>
            <x14:dxf>
              <fill>
                <patternFill>
                  <bgColor rgb="FFC00000"/>
                </patternFill>
              </fill>
            </x14:dxf>
          </x14:cfRule>
          <xm:sqref>H21</xm:sqref>
        </x14:conditionalFormatting>
        <x14:conditionalFormatting xmlns:xm="http://schemas.microsoft.com/office/excel/2006/main">
          <x14:cfRule type="cellIs" priority="18" operator="equal" id="{3512A397-5221-4593-901E-F412FACB9F6E}">
            <xm:f>Values!$A$26</xm:f>
            <x14:dxf>
              <fill>
                <patternFill>
                  <bgColor rgb="FF92D050"/>
                </patternFill>
              </fill>
            </x14:dxf>
          </x14:cfRule>
          <x14:cfRule type="cellIs" priority="19" operator="equal" id="{B264AD23-D80E-4D07-9CDD-F7E07D2A032F}">
            <xm:f>Values!$A$25</xm:f>
            <x14:dxf>
              <fill>
                <patternFill>
                  <bgColor rgb="FFFFFF00"/>
                </patternFill>
              </fill>
            </x14:dxf>
          </x14:cfRule>
          <x14:cfRule type="cellIs" priority="20" operator="equal" id="{82FCF860-F4E2-41DE-8D59-0F1D10300D6F}">
            <xm:f>Values!$A$24</xm:f>
            <x14:dxf>
              <fill>
                <patternFill>
                  <bgColor rgb="FFFFC000"/>
                </patternFill>
              </fill>
            </x14:dxf>
          </x14:cfRule>
          <x14:cfRule type="cellIs" priority="21" operator="equal" id="{1DEB0297-BE9B-45B5-BA7A-EAA01E40FF9B}">
            <xm:f>Values!$A$23</xm:f>
            <x14:dxf>
              <fill>
                <patternFill>
                  <bgColor rgb="FFC00000"/>
                </patternFill>
              </fill>
            </x14:dxf>
          </x14:cfRule>
          <xm:sqref>I21</xm:sqref>
        </x14:conditionalFormatting>
        <x14:conditionalFormatting xmlns:xm="http://schemas.microsoft.com/office/excel/2006/main">
          <x14:cfRule type="cellIs" priority="13" operator="equal" id="{305B037D-F485-4873-81BB-40F5A53CB39A}">
            <xm:f>Values!$A$8</xm:f>
            <x14:dxf>
              <fill>
                <patternFill>
                  <bgColor rgb="FF92D050"/>
                </patternFill>
              </fill>
            </x14:dxf>
          </x14:cfRule>
          <x14:cfRule type="cellIs" priority="14" operator="equal" id="{36D56393-210C-4288-A2AA-162817775062}">
            <xm:f>Values!$A$7</xm:f>
            <x14:dxf>
              <fill>
                <patternFill>
                  <bgColor rgb="FFFFFF00"/>
                </patternFill>
              </fill>
            </x14:dxf>
          </x14:cfRule>
          <x14:cfRule type="cellIs" priority="15" operator="equal" id="{73BBA3EC-7D7B-42C1-A73B-468EF1901D2B}">
            <xm:f>Values!$A$6</xm:f>
            <x14:dxf>
              <fill>
                <patternFill>
                  <bgColor rgb="FFFFC000"/>
                </patternFill>
              </fill>
            </x14:dxf>
          </x14:cfRule>
          <x14:cfRule type="cellIs" priority="16" operator="equal" id="{13EB7995-EE5B-4DB5-BE7F-DDD8C6620763}">
            <xm:f>Values!$A$5</xm:f>
            <x14:dxf>
              <fill>
                <patternFill>
                  <bgColor rgb="FFFF0000"/>
                </patternFill>
              </fill>
            </x14:dxf>
          </x14:cfRule>
          <x14:cfRule type="cellIs" priority="17" operator="equal" id="{571B959A-EBEE-4E1C-A4C6-86808B40133A}">
            <xm:f>Values!$A$4</xm:f>
            <x14:dxf>
              <fill>
                <patternFill>
                  <bgColor rgb="FFC00000"/>
                </patternFill>
              </fill>
            </x14:dxf>
          </x14:cfRule>
          <xm:sqref>F22:F25</xm:sqref>
        </x14:conditionalFormatting>
        <x14:conditionalFormatting xmlns:xm="http://schemas.microsoft.com/office/excel/2006/main">
          <x14:cfRule type="cellIs" priority="9" operator="equal" id="{B86686D5-5173-49C8-A1A8-455EAEC26F6D}">
            <xm:f>Values!$A$14</xm:f>
            <x14:dxf>
              <fill>
                <patternFill>
                  <bgColor rgb="FF92D050"/>
                </patternFill>
              </fill>
            </x14:dxf>
          </x14:cfRule>
          <x14:cfRule type="cellIs" priority="10" operator="equal" id="{625E8835-58FA-4FDC-827C-332E3CF8153A}">
            <xm:f>Values!$A$13</xm:f>
            <x14:dxf>
              <fill>
                <patternFill>
                  <bgColor rgb="FFFFFF00"/>
                </patternFill>
              </fill>
            </x14:dxf>
          </x14:cfRule>
          <x14:cfRule type="cellIs" priority="11" operator="equal" id="{62DF3F35-C947-49A0-92FE-DACCCDD8B64C}">
            <xm:f>Values!$A$12</xm:f>
            <x14:dxf>
              <fill>
                <patternFill>
                  <bgColor rgb="FFFFC000"/>
                </patternFill>
              </fill>
            </x14:dxf>
          </x14:cfRule>
          <x14:cfRule type="cellIs" priority="12" operator="equal" id="{BBA18C9B-F902-4635-A66D-224A8EB35AE0}">
            <xm:f>Values!$A$11</xm:f>
            <x14:dxf>
              <fill>
                <patternFill>
                  <bgColor rgb="FFC00000"/>
                </patternFill>
              </fill>
            </x14:dxf>
          </x14:cfRule>
          <xm:sqref>G22:G25</xm:sqref>
        </x14:conditionalFormatting>
        <x14:conditionalFormatting xmlns:xm="http://schemas.microsoft.com/office/excel/2006/main">
          <x14:cfRule type="cellIs" priority="5" operator="equal" id="{D8889C67-69AD-41E9-91BA-FC3A968F76E4}">
            <xm:f>Values!$A$20</xm:f>
            <x14:dxf>
              <fill>
                <patternFill>
                  <bgColor rgb="FF92D050"/>
                </patternFill>
              </fill>
            </x14:dxf>
          </x14:cfRule>
          <x14:cfRule type="cellIs" priority="6" operator="equal" id="{BA973EC8-0AFD-49A3-BD0D-FC00D4EB16D3}">
            <xm:f>Values!$A$19</xm:f>
            <x14:dxf>
              <fill>
                <patternFill>
                  <bgColor rgb="FFFFFF00"/>
                </patternFill>
              </fill>
            </x14:dxf>
          </x14:cfRule>
          <x14:cfRule type="cellIs" priority="7" operator="equal" id="{B87D1D61-CFA3-4E42-B335-AABCB4C5FD02}">
            <xm:f>Values!$A$18</xm:f>
            <x14:dxf>
              <fill>
                <patternFill>
                  <bgColor rgb="FFFFC000"/>
                </patternFill>
              </fill>
            </x14:dxf>
          </x14:cfRule>
          <x14:cfRule type="cellIs" priority="8" operator="equal" id="{E93E3C4F-1623-4173-8F22-33A669549EA6}">
            <xm:f>Values!$A$17</xm:f>
            <x14:dxf>
              <fill>
                <patternFill>
                  <bgColor rgb="FFC00000"/>
                </patternFill>
              </fill>
            </x14:dxf>
          </x14:cfRule>
          <xm:sqref>H22:H25</xm:sqref>
        </x14:conditionalFormatting>
        <x14:conditionalFormatting xmlns:xm="http://schemas.microsoft.com/office/excel/2006/main">
          <x14:cfRule type="cellIs" priority="1" operator="equal" id="{14BB4C67-AFB6-43DF-801F-3EA6B757CB65}">
            <xm:f>Values!$A$26</xm:f>
            <x14:dxf>
              <fill>
                <patternFill>
                  <bgColor rgb="FF92D050"/>
                </patternFill>
              </fill>
            </x14:dxf>
          </x14:cfRule>
          <x14:cfRule type="cellIs" priority="2" operator="equal" id="{59FCFC02-E089-4A25-8254-B1B89D4F2BD4}">
            <xm:f>Values!$A$25</xm:f>
            <x14:dxf>
              <fill>
                <patternFill>
                  <bgColor rgb="FFFFFF00"/>
                </patternFill>
              </fill>
            </x14:dxf>
          </x14:cfRule>
          <x14:cfRule type="cellIs" priority="3" operator="equal" id="{681E2B87-61D2-4797-A46E-143800A36502}">
            <xm:f>Values!$A$24</xm:f>
            <x14:dxf>
              <fill>
                <patternFill>
                  <bgColor rgb="FFFFC000"/>
                </patternFill>
              </fill>
            </x14:dxf>
          </x14:cfRule>
          <x14:cfRule type="cellIs" priority="4" operator="equal" id="{36D9739B-65DB-43C8-8E3C-C127CD32AA08}">
            <xm:f>Values!$A$23</xm:f>
            <x14:dxf>
              <fill>
                <patternFill>
                  <bgColor rgb="FFC00000"/>
                </patternFill>
              </fill>
            </x14:dxf>
          </x14:cfRule>
          <xm:sqref>I22:I25</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Values!$A$23:$A$26</xm:f>
          </x14:formula1>
          <xm:sqref>I21:I25</xm:sqref>
        </x14:dataValidation>
        <x14:dataValidation type="list" allowBlank="1" showInputMessage="1" showErrorMessage="1">
          <x14:formula1>
            <xm:f>Values!$A$17:$A$20</xm:f>
          </x14:formula1>
          <xm:sqref>H21:H25</xm:sqref>
        </x14:dataValidation>
        <x14:dataValidation type="list" allowBlank="1" showInputMessage="1" showErrorMessage="1">
          <x14:formula1>
            <xm:f>Values!$A$11:$A$14</xm:f>
          </x14:formula1>
          <xm:sqref>G21:G25</xm:sqref>
        </x14:dataValidation>
        <x14:dataValidation type="list" allowBlank="1" showInputMessage="1" showErrorMessage="1">
          <x14:formula1>
            <xm:f>Values!$A$4:$A$8</xm:f>
          </x14:formula1>
          <xm:sqref>F21:F25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zoomScale="80" zoomScaleNormal="80" workbookViewId="0">
      <selection sqref="A1:I1"/>
    </sheetView>
  </sheetViews>
  <sheetFormatPr defaultColWidth="8.88671875" defaultRowHeight="14.4"/>
  <cols>
    <col min="1" max="2" width="8.88671875" style="5"/>
    <col min="3" max="3" width="71.33203125" style="5" customWidth="1"/>
    <col min="4" max="4" width="19.88671875" style="5" bestFit="1" customWidth="1"/>
    <col min="5" max="5" width="30.6640625" style="5" customWidth="1"/>
    <col min="6" max="6" width="20.88671875" style="5" bestFit="1" customWidth="1"/>
    <col min="7" max="7" width="26.77734375" style="5" bestFit="1" customWidth="1"/>
    <col min="8" max="8" width="25" style="5" bestFit="1" customWidth="1"/>
    <col min="9" max="9" width="26.5546875" style="5" bestFit="1" customWidth="1"/>
    <col min="10" max="10" width="8.88671875" style="5"/>
    <col min="11" max="14" width="0" style="5" hidden="1" customWidth="1"/>
    <col min="15" max="16384" width="8.88671875" style="5"/>
  </cols>
  <sheetData>
    <row r="1" spans="1:9" ht="59.4" customHeight="1">
      <c r="A1" s="45" t="s">
        <v>324</v>
      </c>
      <c r="B1" s="45"/>
      <c r="C1" s="45"/>
      <c r="D1" s="45"/>
      <c r="E1" s="45"/>
      <c r="F1" s="45"/>
      <c r="G1" s="45"/>
      <c r="H1" s="45"/>
      <c r="I1" s="45"/>
    </row>
    <row r="20" spans="1:14">
      <c r="A20" s="4" t="s">
        <v>11</v>
      </c>
      <c r="B20" s="4" t="s">
        <v>10</v>
      </c>
      <c r="C20" s="4" t="s">
        <v>12</v>
      </c>
      <c r="D20" s="4" t="s">
        <v>368</v>
      </c>
      <c r="E20" s="4" t="s">
        <v>13</v>
      </c>
      <c r="F20" s="4" t="s">
        <v>355</v>
      </c>
      <c r="G20" s="4" t="s">
        <v>356</v>
      </c>
      <c r="H20" s="4" t="s">
        <v>357</v>
      </c>
      <c r="I20" s="4" t="s">
        <v>358</v>
      </c>
    </row>
    <row r="21" spans="1:14" ht="86.4">
      <c r="A21" s="10">
        <v>10.1</v>
      </c>
      <c r="B21" s="10" t="s">
        <v>0</v>
      </c>
      <c r="C21" s="1" t="s">
        <v>49</v>
      </c>
      <c r="D21" s="2" t="s">
        <v>306</v>
      </c>
      <c r="E21" s="7" t="s">
        <v>309</v>
      </c>
      <c r="F21" s="8" t="s">
        <v>331</v>
      </c>
      <c r="G21" s="8" t="s">
        <v>337</v>
      </c>
      <c r="H21" s="8" t="s">
        <v>342</v>
      </c>
      <c r="I21" s="8" t="s">
        <v>347</v>
      </c>
      <c r="K21" s="36">
        <f>IF(F21="No Policy",0,IF(F21="Informal Policy",0.25,IF(F21="Partial Written Policy",0.5,IF(F21="Written Policy",0.75,IF(F21="Approved Written Policy",1,"INVALID")))))</f>
        <v>0</v>
      </c>
      <c r="L21" s="36">
        <f>IF(G21="Not Implemented",0,IF(G21="Parts of Policy Implemented",0.33,IF(G21="Implemented on Some Systems",0.66,IF(G21="Implemented on All Systems",1,"INVALID"))))</f>
        <v>0</v>
      </c>
      <c r="M21" s="36">
        <f>IF(H21="Not Automated",0,IF(H21="Parts of Policy Automated",0.33,IF(H21="Automated on Some Systems",0.66,IF(H21="Automated on All Systems",1,"INVALID"))))</f>
        <v>0</v>
      </c>
      <c r="N21" s="36">
        <f>IF(I21="Not Reported",0,IF(I21="Parts of Policy Reported",0.33,IF(I21="Reported on Some Systems",0.66,IF(I21="Reported on All Systems",1,"INVALID"))))</f>
        <v>0</v>
      </c>
    </row>
    <row r="22" spans="1:14" ht="72">
      <c r="A22" s="39">
        <v>10.199999999999999</v>
      </c>
      <c r="B22" s="39" t="s">
        <v>26</v>
      </c>
      <c r="C22" s="38" t="s">
        <v>50</v>
      </c>
      <c r="D22" s="2" t="s">
        <v>303</v>
      </c>
      <c r="E22" s="7" t="s">
        <v>78</v>
      </c>
      <c r="F22" s="8" t="s">
        <v>331</v>
      </c>
      <c r="G22" s="8" t="s">
        <v>337</v>
      </c>
      <c r="H22" s="8" t="s">
        <v>342</v>
      </c>
      <c r="I22" s="8" t="s">
        <v>347</v>
      </c>
      <c r="K22" s="36">
        <f t="shared" ref="K22:K28" si="0">IF(F22="No Policy",0,IF(F22="Informal Policy",0.25,IF(F22="Partial Written Policy",0.5,IF(F22="Written Policy",0.75,IF(F22="Approved Written Policy",1,"INVALID")))))</f>
        <v>0</v>
      </c>
      <c r="L22" s="36">
        <f t="shared" ref="L22:L28" si="1">IF(G22="Not Implemented",0,IF(G22="Parts of Policy Implemented",0.33,IF(G22="Implemented on Some Systems",0.66,IF(G22="Implemented on All Systems",1,"INVALID"))))</f>
        <v>0</v>
      </c>
      <c r="M22" s="36">
        <f t="shared" ref="M22:M28" si="2">IF(H22="Not Automated",0,IF(H22="Parts of Policy Automated",0.33,IF(H22="Automated on Some Systems",0.66,IF(H22="Automated on All Systems",1,"INVALID"))))</f>
        <v>0</v>
      </c>
      <c r="N22" s="36">
        <f t="shared" ref="N22:N28" si="3">IF(I22="Not Reported",0,IF(I22="Parts of Policy Reported",0.33,IF(I22="Reported on Some Systems",0.66,IF(I22="Reported on All Systems",1,"INVALID"))))</f>
        <v>0</v>
      </c>
    </row>
    <row r="23" spans="1:14">
      <c r="A23" s="50">
        <v>10.3</v>
      </c>
      <c r="B23" s="50" t="s">
        <v>26</v>
      </c>
      <c r="C23" s="47" t="s">
        <v>195</v>
      </c>
      <c r="D23" s="2" t="s">
        <v>306</v>
      </c>
      <c r="E23" s="7" t="s">
        <v>78</v>
      </c>
      <c r="F23" s="8" t="s">
        <v>331</v>
      </c>
      <c r="G23" s="8" t="s">
        <v>337</v>
      </c>
      <c r="H23" s="8" t="s">
        <v>342</v>
      </c>
      <c r="I23" s="8" t="s">
        <v>347</v>
      </c>
      <c r="K23" s="36">
        <f t="shared" si="0"/>
        <v>0</v>
      </c>
      <c r="L23" s="36">
        <f t="shared" si="1"/>
        <v>0</v>
      </c>
      <c r="M23" s="36">
        <f t="shared" si="2"/>
        <v>0</v>
      </c>
      <c r="N23" s="36">
        <f t="shared" si="3"/>
        <v>0</v>
      </c>
    </row>
    <row r="24" spans="1:14" ht="28.8">
      <c r="A24" s="50"/>
      <c r="B24" s="50"/>
      <c r="C24" s="47"/>
      <c r="D24" s="2" t="s">
        <v>306</v>
      </c>
      <c r="E24" s="7" t="s">
        <v>312</v>
      </c>
      <c r="F24" s="8" t="s">
        <v>331</v>
      </c>
      <c r="G24" s="8" t="s">
        <v>337</v>
      </c>
      <c r="H24" s="8" t="s">
        <v>342</v>
      </c>
      <c r="I24" s="8" t="s">
        <v>347</v>
      </c>
      <c r="K24" s="36">
        <f t="shared" si="0"/>
        <v>0</v>
      </c>
      <c r="L24" s="36">
        <f t="shared" si="1"/>
        <v>0</v>
      </c>
      <c r="M24" s="36">
        <f t="shared" si="2"/>
        <v>0</v>
      </c>
      <c r="N24" s="36">
        <f t="shared" si="3"/>
        <v>0</v>
      </c>
    </row>
    <row r="25" spans="1:14">
      <c r="A25" s="50">
        <v>10.4</v>
      </c>
      <c r="B25" s="50" t="s">
        <v>26</v>
      </c>
      <c r="C25" s="47" t="s">
        <v>196</v>
      </c>
      <c r="D25" s="2" t="s">
        <v>305</v>
      </c>
      <c r="E25" s="7" t="s">
        <v>78</v>
      </c>
      <c r="F25" s="8" t="s">
        <v>331</v>
      </c>
      <c r="G25" s="8" t="s">
        <v>337</v>
      </c>
      <c r="H25" s="8" t="s">
        <v>342</v>
      </c>
      <c r="I25" s="8" t="s">
        <v>347</v>
      </c>
      <c r="K25" s="36">
        <f t="shared" si="0"/>
        <v>0</v>
      </c>
      <c r="L25" s="36">
        <f t="shared" si="1"/>
        <v>0</v>
      </c>
      <c r="M25" s="36">
        <f t="shared" si="2"/>
        <v>0</v>
      </c>
      <c r="N25" s="36">
        <f t="shared" si="3"/>
        <v>0</v>
      </c>
    </row>
    <row r="26" spans="1:14" ht="28.8">
      <c r="A26" s="50"/>
      <c r="B26" s="50"/>
      <c r="C26" s="47"/>
      <c r="D26" s="2" t="s">
        <v>305</v>
      </c>
      <c r="E26" s="7" t="s">
        <v>312</v>
      </c>
      <c r="F26" s="8" t="s">
        <v>331</v>
      </c>
      <c r="G26" s="8" t="s">
        <v>337</v>
      </c>
      <c r="H26" s="8" t="s">
        <v>342</v>
      </c>
      <c r="I26" s="8" t="s">
        <v>347</v>
      </c>
      <c r="K26" s="36">
        <f t="shared" si="0"/>
        <v>0</v>
      </c>
      <c r="L26" s="36">
        <f t="shared" si="1"/>
        <v>0</v>
      </c>
      <c r="M26" s="36">
        <f t="shared" si="2"/>
        <v>0</v>
      </c>
      <c r="N26" s="36">
        <f t="shared" si="3"/>
        <v>0</v>
      </c>
    </row>
    <row r="27" spans="1:14" ht="28.8">
      <c r="A27" s="10">
        <v>10.5</v>
      </c>
      <c r="B27" s="10" t="s">
        <v>26</v>
      </c>
      <c r="C27" s="1" t="s">
        <v>197</v>
      </c>
      <c r="D27" s="2" t="s">
        <v>305</v>
      </c>
      <c r="E27" s="7" t="s">
        <v>312</v>
      </c>
      <c r="F27" s="8" t="s">
        <v>331</v>
      </c>
      <c r="G27" s="8" t="s">
        <v>337</v>
      </c>
      <c r="H27" s="8" t="s">
        <v>342</v>
      </c>
      <c r="I27" s="8" t="s">
        <v>347</v>
      </c>
      <c r="K27" s="36">
        <f t="shared" si="0"/>
        <v>0</v>
      </c>
      <c r="L27" s="36">
        <f t="shared" si="1"/>
        <v>0</v>
      </c>
      <c r="M27" s="36">
        <f t="shared" si="2"/>
        <v>0</v>
      </c>
      <c r="N27" s="36">
        <f t="shared" si="3"/>
        <v>0</v>
      </c>
    </row>
    <row r="28" spans="1:14" ht="43.95" customHeight="1">
      <c r="A28" s="10">
        <v>10.6</v>
      </c>
      <c r="B28" s="10" t="s">
        <v>1</v>
      </c>
      <c r="C28" s="1" t="s">
        <v>198</v>
      </c>
      <c r="D28" s="2" t="s">
        <v>305</v>
      </c>
      <c r="E28" s="7" t="s">
        <v>312</v>
      </c>
      <c r="F28" s="8" t="s">
        <v>331</v>
      </c>
      <c r="G28" s="8" t="s">
        <v>337</v>
      </c>
      <c r="H28" s="8" t="s">
        <v>342</v>
      </c>
      <c r="I28" s="8" t="s">
        <v>347</v>
      </c>
      <c r="K28" s="36">
        <f t="shared" si="0"/>
        <v>0</v>
      </c>
      <c r="L28" s="36">
        <f t="shared" si="1"/>
        <v>0</v>
      </c>
      <c r="M28" s="36">
        <f t="shared" si="2"/>
        <v>0</v>
      </c>
      <c r="N28" s="36">
        <f t="shared" si="3"/>
        <v>0</v>
      </c>
    </row>
    <row r="30" spans="1:14">
      <c r="E30" s="3" t="s">
        <v>101</v>
      </c>
      <c r="G30" s="37">
        <f>AVERAGE(K21:K28)</f>
        <v>0</v>
      </c>
    </row>
    <row r="31" spans="1:14">
      <c r="E31" s="7" t="s">
        <v>20</v>
      </c>
      <c r="F31" s="7"/>
      <c r="G31" s="37">
        <f>AVERAGE(L21:L28)</f>
        <v>0</v>
      </c>
    </row>
    <row r="32" spans="1:14">
      <c r="E32" s="7" t="s">
        <v>21</v>
      </c>
      <c r="F32" s="7"/>
      <c r="G32" s="37">
        <f>AVERAGE(M21:M28)</f>
        <v>0</v>
      </c>
    </row>
    <row r="33" spans="1:16">
      <c r="E33" s="7" t="s">
        <v>22</v>
      </c>
      <c r="F33" s="7"/>
      <c r="G33" s="37">
        <f>AVERAGE(N21:N28)</f>
        <v>0</v>
      </c>
    </row>
    <row r="34" spans="1:16">
      <c r="E34" s="7" t="s">
        <v>23</v>
      </c>
      <c r="F34" s="7"/>
      <c r="G34" s="37">
        <f>AVERAGE(G30:G33)</f>
        <v>0</v>
      </c>
    </row>
    <row r="35" spans="1:16">
      <c r="E35" s="7" t="s">
        <v>14</v>
      </c>
      <c r="F35" s="7"/>
      <c r="G35" s="37">
        <f>AVERAGE(L25,L26,L27,L28)</f>
        <v>0</v>
      </c>
      <c r="H35" s="9"/>
      <c r="I35" s="9"/>
    </row>
    <row r="36" spans="1:16">
      <c r="E36" s="7" t="s">
        <v>15</v>
      </c>
      <c r="F36" s="7"/>
      <c r="G36" s="37">
        <f>AVERAGE(M25,M26,M27,M28)</f>
        <v>0</v>
      </c>
    </row>
    <row r="37" spans="1:16">
      <c r="E37" s="7" t="s">
        <v>16</v>
      </c>
      <c r="F37" s="7"/>
      <c r="G37" s="37">
        <f>AVERAGE(N25,N26,N27,N28)</f>
        <v>0</v>
      </c>
    </row>
    <row r="38" spans="1:16">
      <c r="E38" s="7" t="s">
        <v>17</v>
      </c>
      <c r="F38" s="7"/>
      <c r="G38" s="37">
        <f>AVERAGE(L21,L22,L23,L24)</f>
        <v>0</v>
      </c>
    </row>
    <row r="39" spans="1:16">
      <c r="E39" s="7" t="s">
        <v>18</v>
      </c>
      <c r="F39" s="7"/>
      <c r="G39" s="37">
        <f>AVERAGE(M21,M22,M23,M24)</f>
        <v>0</v>
      </c>
    </row>
    <row r="40" spans="1:16">
      <c r="E40" s="7" t="s">
        <v>19</v>
      </c>
      <c r="F40" s="7"/>
      <c r="G40" s="37">
        <f>AVERAGE(N21,N22,N23,N24)</f>
        <v>0</v>
      </c>
    </row>
    <row r="42" spans="1:16" ht="30" customHeight="1">
      <c r="A42" s="49" t="s">
        <v>329</v>
      </c>
      <c r="B42" s="49"/>
      <c r="C42" s="49"/>
      <c r="D42" s="49"/>
      <c r="E42" s="49"/>
      <c r="F42" s="49"/>
      <c r="G42" s="49"/>
      <c r="H42" s="49"/>
      <c r="I42" s="49"/>
      <c r="J42" s="49"/>
      <c r="K42" s="49"/>
      <c r="L42" s="49"/>
      <c r="M42" s="49"/>
      <c r="N42" s="49"/>
      <c r="O42" s="49"/>
      <c r="P42" s="49"/>
    </row>
  </sheetData>
  <mergeCells count="8">
    <mergeCell ref="A42:P42"/>
    <mergeCell ref="C25:C26"/>
    <mergeCell ref="B25:B26"/>
    <mergeCell ref="A25:A26"/>
    <mergeCell ref="A1:I1"/>
    <mergeCell ref="C23:C24"/>
    <mergeCell ref="B23:B24"/>
    <mergeCell ref="A23:A24"/>
  </mergeCells>
  <hyperlinks>
    <hyperlink ref="A42" r:id="rId1" display="http://creativecommons.org/licenses/by-sa/4.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30" operator="equal" id="{E20F9501-A8C4-4D89-882A-C6A68DEFDBB5}">
            <xm:f>Values!$A$8</xm:f>
            <x14:dxf>
              <fill>
                <patternFill>
                  <bgColor rgb="FF92D050"/>
                </patternFill>
              </fill>
            </x14:dxf>
          </x14:cfRule>
          <x14:cfRule type="cellIs" priority="31" operator="equal" id="{306E8421-B0B4-4537-BAA4-B6FF61EBEE49}">
            <xm:f>Values!$A$7</xm:f>
            <x14:dxf>
              <fill>
                <patternFill>
                  <bgColor rgb="FFFFFF00"/>
                </patternFill>
              </fill>
            </x14:dxf>
          </x14:cfRule>
          <x14:cfRule type="cellIs" priority="32" operator="equal" id="{29C70C09-9182-4C32-875B-DD23726A68E9}">
            <xm:f>Values!$A$6</xm:f>
            <x14:dxf>
              <fill>
                <patternFill>
                  <bgColor rgb="FFFFC000"/>
                </patternFill>
              </fill>
            </x14:dxf>
          </x14:cfRule>
          <x14:cfRule type="cellIs" priority="33" operator="equal" id="{1C0FBD4B-DCCA-4D00-930E-842465A77A73}">
            <xm:f>Values!$A$5</xm:f>
            <x14:dxf>
              <fill>
                <patternFill>
                  <bgColor rgb="FFFF0000"/>
                </patternFill>
              </fill>
            </x14:dxf>
          </x14:cfRule>
          <x14:cfRule type="cellIs" priority="34" operator="equal" id="{E769D142-E8A5-4646-B52C-F8925E4763E3}">
            <xm:f>Values!$A$4</xm:f>
            <x14:dxf>
              <fill>
                <patternFill>
                  <bgColor rgb="FFC00000"/>
                </patternFill>
              </fill>
            </x14:dxf>
          </x14:cfRule>
          <xm:sqref>F21:F28</xm:sqref>
        </x14:conditionalFormatting>
        <x14:conditionalFormatting xmlns:xm="http://schemas.microsoft.com/office/excel/2006/main">
          <x14:cfRule type="cellIs" priority="26" operator="equal" id="{107ACD17-3E0C-4777-AE42-E506C2152ACF}">
            <xm:f>Values!$A$14</xm:f>
            <x14:dxf>
              <fill>
                <patternFill>
                  <bgColor rgb="FF92D050"/>
                </patternFill>
              </fill>
            </x14:dxf>
          </x14:cfRule>
          <x14:cfRule type="cellIs" priority="27" operator="equal" id="{E3E338FF-1AB6-49A8-A101-8E0ADA4DD829}">
            <xm:f>Values!$A$13</xm:f>
            <x14:dxf>
              <fill>
                <patternFill>
                  <bgColor rgb="FFFFFF00"/>
                </patternFill>
              </fill>
            </x14:dxf>
          </x14:cfRule>
          <x14:cfRule type="cellIs" priority="28" operator="equal" id="{C9AA94E1-6AEA-4624-9187-5F3702F05944}">
            <xm:f>Values!$A$12</xm:f>
            <x14:dxf>
              <fill>
                <patternFill>
                  <bgColor rgb="FFFFC000"/>
                </patternFill>
              </fill>
            </x14:dxf>
          </x14:cfRule>
          <x14:cfRule type="cellIs" priority="29" operator="equal" id="{11E4DF57-3BBA-4585-ADF2-0F18541616D1}">
            <xm:f>Values!$A$11</xm:f>
            <x14:dxf>
              <fill>
                <patternFill>
                  <bgColor rgb="FFC00000"/>
                </patternFill>
              </fill>
            </x14:dxf>
          </x14:cfRule>
          <xm:sqref>G21:G28</xm:sqref>
        </x14:conditionalFormatting>
        <x14:conditionalFormatting xmlns:xm="http://schemas.microsoft.com/office/excel/2006/main">
          <x14:cfRule type="cellIs" priority="22" operator="equal" id="{F90DB439-1170-4227-AA30-8BC88437E9DF}">
            <xm:f>Values!$A$20</xm:f>
            <x14:dxf>
              <fill>
                <patternFill>
                  <bgColor rgb="FF92D050"/>
                </patternFill>
              </fill>
            </x14:dxf>
          </x14:cfRule>
          <x14:cfRule type="cellIs" priority="23" operator="equal" id="{9A15B0F8-580F-4041-885F-E9812504DB7B}">
            <xm:f>Values!$A$19</xm:f>
            <x14:dxf>
              <fill>
                <patternFill>
                  <bgColor rgb="FFFFFF00"/>
                </patternFill>
              </fill>
            </x14:dxf>
          </x14:cfRule>
          <x14:cfRule type="cellIs" priority="24" operator="equal" id="{BF8F7382-DA90-406E-9DED-EDD135A7CC1E}">
            <xm:f>Values!$A$18</xm:f>
            <x14:dxf>
              <fill>
                <patternFill>
                  <bgColor rgb="FFFFC000"/>
                </patternFill>
              </fill>
            </x14:dxf>
          </x14:cfRule>
          <x14:cfRule type="cellIs" priority="25" operator="equal" id="{8C29AFCB-18D0-40F4-B489-C748E23A7AEA}">
            <xm:f>Values!$A$17</xm:f>
            <x14:dxf>
              <fill>
                <patternFill>
                  <bgColor rgb="FFC00000"/>
                </patternFill>
              </fill>
            </x14:dxf>
          </x14:cfRule>
          <xm:sqref>H21:H28</xm:sqref>
        </x14:conditionalFormatting>
        <x14:conditionalFormatting xmlns:xm="http://schemas.microsoft.com/office/excel/2006/main">
          <x14:cfRule type="cellIs" priority="18" operator="equal" id="{9EB5C6E4-C76D-4CBB-A19F-A48DD6D1719C}">
            <xm:f>Values!$A$26</xm:f>
            <x14:dxf>
              <fill>
                <patternFill>
                  <bgColor rgb="FF92D050"/>
                </patternFill>
              </fill>
            </x14:dxf>
          </x14:cfRule>
          <x14:cfRule type="cellIs" priority="19" operator="equal" id="{3E4CD491-C211-461F-A63D-319042ACCF05}">
            <xm:f>Values!$A$25</xm:f>
            <x14:dxf>
              <fill>
                <patternFill>
                  <bgColor rgb="FFFFFF00"/>
                </patternFill>
              </fill>
            </x14:dxf>
          </x14:cfRule>
          <x14:cfRule type="cellIs" priority="20" operator="equal" id="{E7289B55-C360-44BA-8DC9-C6D4837D2492}">
            <xm:f>Values!$A$24</xm:f>
            <x14:dxf>
              <fill>
                <patternFill>
                  <bgColor rgb="FFFFC000"/>
                </patternFill>
              </fill>
            </x14:dxf>
          </x14:cfRule>
          <x14:cfRule type="cellIs" priority="21" operator="equal" id="{82E6C5A8-8A56-4016-9CB1-9290621953C7}">
            <xm:f>Values!$A$23</xm:f>
            <x14:dxf>
              <fill>
                <patternFill>
                  <bgColor rgb="FFC00000"/>
                </patternFill>
              </fill>
            </x14:dxf>
          </x14:cfRule>
          <xm:sqref>I21:I28</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Values!$A$23:$A$26</xm:f>
          </x14:formula1>
          <xm:sqref>I21:I28</xm:sqref>
        </x14:dataValidation>
        <x14:dataValidation type="list" allowBlank="1" showInputMessage="1" showErrorMessage="1">
          <x14:formula1>
            <xm:f>Values!$A$17:$A$20</xm:f>
          </x14:formula1>
          <xm:sqref>H21:H28</xm:sqref>
        </x14:dataValidation>
        <x14:dataValidation type="list" allowBlank="1" showInputMessage="1" showErrorMessage="1">
          <x14:formula1>
            <xm:f>Values!$A$11:$A$14</xm:f>
          </x14:formula1>
          <xm:sqref>G21:G28</xm:sqref>
        </x14:dataValidation>
        <x14:dataValidation type="list" allowBlank="1" showInputMessage="1" showErrorMessage="1">
          <x14:formula1>
            <xm:f>Values!$A$4:$A$8</xm:f>
          </x14:formula1>
          <xm:sqref>F21:F28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zoomScale="80" zoomScaleNormal="80" workbookViewId="0">
      <selection sqref="A1:I1"/>
    </sheetView>
  </sheetViews>
  <sheetFormatPr defaultColWidth="8.88671875" defaultRowHeight="14.4"/>
  <cols>
    <col min="1" max="2" width="8.88671875" style="5"/>
    <col min="3" max="3" width="71.33203125" style="5" customWidth="1"/>
    <col min="4" max="4" width="19.88671875" style="5" bestFit="1" customWidth="1"/>
    <col min="5" max="5" width="30.6640625" style="5" customWidth="1"/>
    <col min="6" max="6" width="20.88671875" style="5" bestFit="1" customWidth="1"/>
    <col min="7" max="7" width="26.77734375" style="5" bestFit="1" customWidth="1"/>
    <col min="8" max="8" width="25" style="5" bestFit="1" customWidth="1"/>
    <col min="9" max="9" width="26.5546875" style="5" bestFit="1" customWidth="1"/>
    <col min="10" max="10" width="8.88671875" style="5"/>
    <col min="11" max="14" width="0" style="5" hidden="1" customWidth="1"/>
    <col min="15" max="16384" width="8.88671875" style="5"/>
  </cols>
  <sheetData>
    <row r="1" spans="1:9" ht="59.4" customHeight="1">
      <c r="A1" s="45" t="s">
        <v>325</v>
      </c>
      <c r="B1" s="45"/>
      <c r="C1" s="45"/>
      <c r="D1" s="45"/>
      <c r="E1" s="45"/>
      <c r="F1" s="45"/>
      <c r="G1" s="45"/>
      <c r="H1" s="45"/>
      <c r="I1" s="45"/>
    </row>
    <row r="20" spans="1:14">
      <c r="A20" s="4" t="s">
        <v>11</v>
      </c>
      <c r="B20" s="4" t="s">
        <v>10</v>
      </c>
      <c r="C20" s="4" t="s">
        <v>12</v>
      </c>
      <c r="D20" s="4" t="s">
        <v>368</v>
      </c>
      <c r="E20" s="4" t="s">
        <v>13</v>
      </c>
      <c r="F20" s="4" t="s">
        <v>355</v>
      </c>
      <c r="G20" s="4" t="s">
        <v>356</v>
      </c>
      <c r="H20" s="4" t="s">
        <v>357</v>
      </c>
      <c r="I20" s="4" t="s">
        <v>358</v>
      </c>
    </row>
    <row r="21" spans="1:14" ht="28.95" customHeight="1">
      <c r="A21" s="50">
        <v>11.1</v>
      </c>
      <c r="B21" s="50" t="s">
        <v>0</v>
      </c>
      <c r="C21" s="52" t="s">
        <v>199</v>
      </c>
      <c r="D21" s="2" t="s">
        <v>306</v>
      </c>
      <c r="E21" s="7" t="s">
        <v>99</v>
      </c>
      <c r="F21" s="8" t="s">
        <v>331</v>
      </c>
      <c r="G21" s="8" t="s">
        <v>337</v>
      </c>
      <c r="H21" s="8" t="s">
        <v>342</v>
      </c>
      <c r="I21" s="8" t="s">
        <v>347</v>
      </c>
      <c r="K21" s="36">
        <f>IF(F21="No Policy",0,IF(F21="Informal Policy",0.25,IF(F21="Partial Written Policy",0.5,IF(F21="Written Policy",0.75,IF(F21="Approved Written Policy",1,"INVALID")))))</f>
        <v>0</v>
      </c>
      <c r="L21" s="36">
        <f>IF(G21="Not Implemented",0,IF(G21="Parts of Policy Implemented",0.33,IF(G21="Implemented on Some Systems",0.66,IF(G21="Implemented on All Systems",1,"INVALID"))))</f>
        <v>0</v>
      </c>
      <c r="M21" s="36">
        <f>IF(H21="Not Automated",0,IF(H21="Parts of Policy Automated",0.33,IF(H21="Automated on Some Systems",0.66,IF(H21="Automated on All Systems",1,"INVALID"))))</f>
        <v>0</v>
      </c>
      <c r="N21" s="36">
        <f>IF(I21="Not Reported",0,IF(I21="Parts of Policy Reported",0.33,IF(I21="Reported on Some Systems",0.66,IF(I21="Reported on All Systems",1,"INVALID"))))</f>
        <v>0</v>
      </c>
    </row>
    <row r="22" spans="1:14" ht="28.8">
      <c r="A22" s="50"/>
      <c r="B22" s="50"/>
      <c r="C22" s="52"/>
      <c r="D22" s="32" t="s">
        <v>306</v>
      </c>
      <c r="E22" s="7" t="s">
        <v>308</v>
      </c>
      <c r="F22" s="8" t="s">
        <v>331</v>
      </c>
      <c r="G22" s="8" t="s">
        <v>337</v>
      </c>
      <c r="H22" s="8" t="s">
        <v>342</v>
      </c>
      <c r="I22" s="8" t="s">
        <v>347</v>
      </c>
      <c r="K22" s="36">
        <f t="shared" ref="K22:K29" si="0">IF(F22="No Policy",0,IF(F22="Informal Policy",0.25,IF(F22="Partial Written Policy",0.5,IF(F22="Written Policy",0.75,IF(F22="Approved Written Policy",1,"INVALID")))))</f>
        <v>0</v>
      </c>
      <c r="L22" s="36">
        <f t="shared" ref="L22:L29" si="1">IF(G22="Not Implemented",0,IF(G22="Parts of Policy Implemented",0.33,IF(G22="Implemented on Some Systems",0.66,IF(G22="Implemented on All Systems",1,"INVALID"))))</f>
        <v>0</v>
      </c>
      <c r="M22" s="36">
        <f t="shared" ref="M22:M29" si="2">IF(H22="Not Automated",0,IF(H22="Parts of Policy Automated",0.33,IF(H22="Automated on Some Systems",0.66,IF(H22="Automated on All Systems",1,"INVALID"))))</f>
        <v>0</v>
      </c>
      <c r="N22" s="36">
        <f t="shared" ref="N22:N29" si="3">IF(I22="Not Reported",0,IF(I22="Parts of Policy Reported",0.33,IF(I22="Reported on Some Systems",0.66,IF(I22="Reported on All Systems",1,"INVALID"))))</f>
        <v>0</v>
      </c>
    </row>
    <row r="23" spans="1:14" ht="28.8">
      <c r="A23" s="10">
        <v>11.2</v>
      </c>
      <c r="B23" s="10" t="s">
        <v>0</v>
      </c>
      <c r="C23" s="24" t="s">
        <v>200</v>
      </c>
      <c r="D23" s="2" t="s">
        <v>305</v>
      </c>
      <c r="E23" s="7" t="s">
        <v>85</v>
      </c>
      <c r="F23" s="8" t="s">
        <v>331</v>
      </c>
      <c r="G23" s="8" t="s">
        <v>337</v>
      </c>
      <c r="H23" s="8" t="s">
        <v>342</v>
      </c>
      <c r="I23" s="8" t="s">
        <v>347</v>
      </c>
      <c r="K23" s="36">
        <f t="shared" si="0"/>
        <v>0</v>
      </c>
      <c r="L23" s="36">
        <f t="shared" si="1"/>
        <v>0</v>
      </c>
      <c r="M23" s="36">
        <f t="shared" si="2"/>
        <v>0</v>
      </c>
      <c r="N23" s="36">
        <f t="shared" si="3"/>
        <v>0</v>
      </c>
    </row>
    <row r="24" spans="1:14" ht="14.4" customHeight="1">
      <c r="A24" s="50">
        <v>11.3</v>
      </c>
      <c r="B24" s="50" t="s">
        <v>0</v>
      </c>
      <c r="C24" s="52" t="s">
        <v>201</v>
      </c>
      <c r="D24" s="2" t="s">
        <v>306</v>
      </c>
      <c r="E24" s="7" t="s">
        <v>99</v>
      </c>
      <c r="F24" s="8" t="s">
        <v>331</v>
      </c>
      <c r="G24" s="8" t="s">
        <v>337</v>
      </c>
      <c r="H24" s="8" t="s">
        <v>342</v>
      </c>
      <c r="I24" s="8" t="s">
        <v>347</v>
      </c>
      <c r="K24" s="36">
        <f t="shared" si="0"/>
        <v>0</v>
      </c>
      <c r="L24" s="36">
        <f t="shared" si="1"/>
        <v>0</v>
      </c>
      <c r="M24" s="36">
        <f t="shared" si="2"/>
        <v>0</v>
      </c>
      <c r="N24" s="36">
        <f t="shared" si="3"/>
        <v>0</v>
      </c>
    </row>
    <row r="25" spans="1:14" ht="28.8">
      <c r="A25" s="50"/>
      <c r="B25" s="50"/>
      <c r="C25" s="52"/>
      <c r="D25" s="2" t="s">
        <v>306</v>
      </c>
      <c r="E25" s="7" t="s">
        <v>309</v>
      </c>
      <c r="F25" s="8" t="s">
        <v>331</v>
      </c>
      <c r="G25" s="8" t="s">
        <v>337</v>
      </c>
      <c r="H25" s="8" t="s">
        <v>342</v>
      </c>
      <c r="I25" s="8" t="s">
        <v>347</v>
      </c>
      <c r="K25" s="36">
        <f t="shared" si="0"/>
        <v>0</v>
      </c>
      <c r="L25" s="36">
        <f t="shared" si="1"/>
        <v>0</v>
      </c>
      <c r="M25" s="36">
        <f t="shared" si="2"/>
        <v>0</v>
      </c>
      <c r="N25" s="36">
        <f t="shared" si="3"/>
        <v>0</v>
      </c>
    </row>
    <row r="26" spans="1:14" ht="28.8">
      <c r="A26" s="10">
        <v>11.4</v>
      </c>
      <c r="B26" s="10" t="s">
        <v>0</v>
      </c>
      <c r="C26" s="24" t="s">
        <v>202</v>
      </c>
      <c r="D26" s="2" t="s">
        <v>305</v>
      </c>
      <c r="E26" s="7" t="s">
        <v>72</v>
      </c>
      <c r="F26" s="8" t="s">
        <v>331</v>
      </c>
      <c r="G26" s="8" t="s">
        <v>337</v>
      </c>
      <c r="H26" s="8" t="s">
        <v>342</v>
      </c>
      <c r="I26" s="8" t="s">
        <v>347</v>
      </c>
      <c r="K26" s="36">
        <f t="shared" si="0"/>
        <v>0</v>
      </c>
      <c r="L26" s="36">
        <f t="shared" si="1"/>
        <v>0</v>
      </c>
      <c r="M26" s="36">
        <f t="shared" si="2"/>
        <v>0</v>
      </c>
      <c r="N26" s="36">
        <f t="shared" si="3"/>
        <v>0</v>
      </c>
    </row>
    <row r="27" spans="1:14" ht="43.2">
      <c r="A27" s="10">
        <v>11.5</v>
      </c>
      <c r="B27" s="10" t="s">
        <v>24</v>
      </c>
      <c r="C27" s="24" t="s">
        <v>203</v>
      </c>
      <c r="D27" s="2" t="s">
        <v>305</v>
      </c>
      <c r="E27" s="7" t="s">
        <v>99</v>
      </c>
      <c r="F27" s="8" t="s">
        <v>331</v>
      </c>
      <c r="G27" s="8" t="s">
        <v>337</v>
      </c>
      <c r="H27" s="8" t="s">
        <v>342</v>
      </c>
      <c r="I27" s="8" t="s">
        <v>347</v>
      </c>
      <c r="K27" s="36">
        <f t="shared" si="0"/>
        <v>0</v>
      </c>
      <c r="L27" s="36">
        <f t="shared" si="1"/>
        <v>0</v>
      </c>
      <c r="M27" s="36">
        <f t="shared" si="2"/>
        <v>0</v>
      </c>
      <c r="N27" s="36">
        <f t="shared" si="3"/>
        <v>0</v>
      </c>
    </row>
    <row r="28" spans="1:14" ht="28.8">
      <c r="A28" s="10">
        <v>11.6</v>
      </c>
      <c r="B28" s="10" t="s">
        <v>26</v>
      </c>
      <c r="C28" s="24" t="s">
        <v>51</v>
      </c>
      <c r="D28" s="2" t="s">
        <v>305</v>
      </c>
      <c r="E28" s="7" t="s">
        <v>308</v>
      </c>
      <c r="F28" s="8" t="s">
        <v>331</v>
      </c>
      <c r="G28" s="8" t="s">
        <v>337</v>
      </c>
      <c r="H28" s="8" t="s">
        <v>342</v>
      </c>
      <c r="I28" s="8" t="s">
        <v>347</v>
      </c>
      <c r="K28" s="36">
        <f t="shared" si="0"/>
        <v>0</v>
      </c>
      <c r="L28" s="36">
        <f t="shared" si="1"/>
        <v>0</v>
      </c>
      <c r="M28" s="36">
        <f t="shared" si="2"/>
        <v>0</v>
      </c>
      <c r="N28" s="36">
        <f t="shared" si="3"/>
        <v>0</v>
      </c>
    </row>
    <row r="29" spans="1:14" ht="43.2">
      <c r="A29" s="10">
        <v>11.7</v>
      </c>
      <c r="B29" s="10" t="s">
        <v>26</v>
      </c>
      <c r="C29" s="24" t="s">
        <v>204</v>
      </c>
      <c r="D29" s="2" t="s">
        <v>305</v>
      </c>
      <c r="E29" s="7" t="s">
        <v>313</v>
      </c>
      <c r="F29" s="8" t="s">
        <v>331</v>
      </c>
      <c r="G29" s="8" t="s">
        <v>337</v>
      </c>
      <c r="H29" s="8" t="s">
        <v>342</v>
      </c>
      <c r="I29" s="8" t="s">
        <v>347</v>
      </c>
      <c r="K29" s="36">
        <f t="shared" si="0"/>
        <v>0</v>
      </c>
      <c r="L29" s="36">
        <f t="shared" si="1"/>
        <v>0</v>
      </c>
      <c r="M29" s="36">
        <f t="shared" si="2"/>
        <v>0</v>
      </c>
      <c r="N29" s="36">
        <f t="shared" si="3"/>
        <v>0</v>
      </c>
    </row>
    <row r="31" spans="1:14">
      <c r="E31" s="3" t="s">
        <v>101</v>
      </c>
      <c r="G31" s="37">
        <f>AVERAGE(K21:K29)</f>
        <v>0</v>
      </c>
    </row>
    <row r="32" spans="1:14">
      <c r="E32" s="7" t="s">
        <v>20</v>
      </c>
      <c r="F32" s="7"/>
      <c r="G32" s="37">
        <f>AVERAGE(L21:L29)</f>
        <v>0</v>
      </c>
    </row>
    <row r="33" spans="1:16">
      <c r="E33" s="7" t="s">
        <v>21</v>
      </c>
      <c r="F33" s="7"/>
      <c r="G33" s="37">
        <f>AVERAGE(M21:M29)</f>
        <v>0</v>
      </c>
    </row>
    <row r="34" spans="1:16">
      <c r="E34" s="7" t="s">
        <v>22</v>
      </c>
      <c r="F34" s="7"/>
      <c r="G34" s="37">
        <f>AVERAGE(N21:N29)</f>
        <v>0</v>
      </c>
    </row>
    <row r="35" spans="1:16">
      <c r="E35" s="7" t="s">
        <v>23</v>
      </c>
      <c r="F35" s="7"/>
      <c r="G35" s="37">
        <f>AVERAGE(G31:G34)</f>
        <v>0</v>
      </c>
    </row>
    <row r="36" spans="1:16">
      <c r="E36" s="7" t="s">
        <v>14</v>
      </c>
      <c r="F36" s="7"/>
      <c r="G36" s="37">
        <f>AVERAGE(L23,L26,L27,L28,L29)</f>
        <v>0</v>
      </c>
      <c r="H36" s="9"/>
      <c r="I36" s="9"/>
    </row>
    <row r="37" spans="1:16">
      <c r="E37" s="7" t="s">
        <v>15</v>
      </c>
      <c r="F37" s="7"/>
      <c r="G37" s="37">
        <f>AVERAGE(M23,M26,M27,M28,M29)</f>
        <v>0</v>
      </c>
    </row>
    <row r="38" spans="1:16">
      <c r="E38" s="7" t="s">
        <v>16</v>
      </c>
      <c r="F38" s="7"/>
      <c r="G38" s="37">
        <f>AVERAGE(N23,N26,N27,N28,N29)</f>
        <v>0</v>
      </c>
    </row>
    <row r="39" spans="1:16">
      <c r="E39" s="7" t="s">
        <v>17</v>
      </c>
      <c r="F39" s="7"/>
      <c r="G39" s="37">
        <f>AVERAGE(L21,L22,L24,L25)</f>
        <v>0</v>
      </c>
    </row>
    <row r="40" spans="1:16">
      <c r="E40" s="7" t="s">
        <v>18</v>
      </c>
      <c r="F40" s="7"/>
      <c r="G40" s="37">
        <f>AVERAGE(M21,M22,M24,M25)</f>
        <v>0</v>
      </c>
    </row>
    <row r="41" spans="1:16">
      <c r="E41" s="7" t="s">
        <v>19</v>
      </c>
      <c r="F41" s="7"/>
      <c r="G41" s="37">
        <f>AVERAGE(N21,N22,N24,N25)</f>
        <v>0</v>
      </c>
    </row>
    <row r="43" spans="1:16" ht="30" customHeight="1">
      <c r="A43" s="49" t="s">
        <v>329</v>
      </c>
      <c r="B43" s="49"/>
      <c r="C43" s="49"/>
      <c r="D43" s="49"/>
      <c r="E43" s="49"/>
      <c r="F43" s="49"/>
      <c r="G43" s="49"/>
      <c r="H43" s="49"/>
      <c r="I43" s="49"/>
      <c r="J43" s="49"/>
      <c r="K43" s="49"/>
      <c r="L43" s="49"/>
      <c r="M43" s="49"/>
      <c r="N43" s="49"/>
      <c r="O43" s="49"/>
      <c r="P43" s="49"/>
    </row>
  </sheetData>
  <mergeCells count="8">
    <mergeCell ref="A43:P43"/>
    <mergeCell ref="A1:I1"/>
    <mergeCell ref="C24:C25"/>
    <mergeCell ref="B24:B25"/>
    <mergeCell ref="A24:A25"/>
    <mergeCell ref="A21:A22"/>
    <mergeCell ref="B21:B22"/>
    <mergeCell ref="C21:C22"/>
  </mergeCells>
  <hyperlinks>
    <hyperlink ref="A43" r:id="rId1" display="http://creativecommons.org/licenses/by-sa/4.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30" operator="equal" id="{474FF6A8-4422-4195-BF4E-C408A500E97F}">
            <xm:f>Values!$A$8</xm:f>
            <x14:dxf>
              <fill>
                <patternFill>
                  <bgColor rgb="FF92D050"/>
                </patternFill>
              </fill>
            </x14:dxf>
          </x14:cfRule>
          <x14:cfRule type="cellIs" priority="31" operator="equal" id="{1CF8E8A2-254C-4A51-9099-DDBBEE6D8742}">
            <xm:f>Values!$A$7</xm:f>
            <x14:dxf>
              <fill>
                <patternFill>
                  <bgColor rgb="FFFFFF00"/>
                </patternFill>
              </fill>
            </x14:dxf>
          </x14:cfRule>
          <x14:cfRule type="cellIs" priority="32" operator="equal" id="{546FB9B2-A889-4209-8613-E89A9A8816B9}">
            <xm:f>Values!$A$6</xm:f>
            <x14:dxf>
              <fill>
                <patternFill>
                  <bgColor rgb="FFFFC000"/>
                </patternFill>
              </fill>
            </x14:dxf>
          </x14:cfRule>
          <x14:cfRule type="cellIs" priority="33" operator="equal" id="{D64DD513-593A-4A04-A75D-256951EF228B}">
            <xm:f>Values!$A$5</xm:f>
            <x14:dxf>
              <fill>
                <patternFill>
                  <bgColor rgb="FFFF0000"/>
                </patternFill>
              </fill>
            </x14:dxf>
          </x14:cfRule>
          <x14:cfRule type="cellIs" priority="34" operator="equal" id="{84CBDA17-C483-4703-9A17-70BC5462FE71}">
            <xm:f>Values!$A$4</xm:f>
            <x14:dxf>
              <fill>
                <patternFill>
                  <bgColor rgb="FFC00000"/>
                </patternFill>
              </fill>
            </x14:dxf>
          </x14:cfRule>
          <xm:sqref>F21</xm:sqref>
        </x14:conditionalFormatting>
        <x14:conditionalFormatting xmlns:xm="http://schemas.microsoft.com/office/excel/2006/main">
          <x14:cfRule type="cellIs" priority="26" operator="equal" id="{63458D0A-B700-4F06-B52E-DFD554D38923}">
            <xm:f>Values!$A$14</xm:f>
            <x14:dxf>
              <fill>
                <patternFill>
                  <bgColor rgb="FF92D050"/>
                </patternFill>
              </fill>
            </x14:dxf>
          </x14:cfRule>
          <x14:cfRule type="cellIs" priority="27" operator="equal" id="{22541F09-EE29-4F16-9612-9DEC62A012B5}">
            <xm:f>Values!$A$13</xm:f>
            <x14:dxf>
              <fill>
                <patternFill>
                  <bgColor rgb="FFFFFF00"/>
                </patternFill>
              </fill>
            </x14:dxf>
          </x14:cfRule>
          <x14:cfRule type="cellIs" priority="28" operator="equal" id="{833AD17C-9A64-4A1C-B411-68940A0666B6}">
            <xm:f>Values!$A$12</xm:f>
            <x14:dxf>
              <fill>
                <patternFill>
                  <bgColor rgb="FFFFC000"/>
                </patternFill>
              </fill>
            </x14:dxf>
          </x14:cfRule>
          <x14:cfRule type="cellIs" priority="29" operator="equal" id="{0ABE5852-1335-48D6-BFD7-1EA0D502987B}">
            <xm:f>Values!$A$11</xm:f>
            <x14:dxf>
              <fill>
                <patternFill>
                  <bgColor rgb="FFC00000"/>
                </patternFill>
              </fill>
            </x14:dxf>
          </x14:cfRule>
          <xm:sqref>G21</xm:sqref>
        </x14:conditionalFormatting>
        <x14:conditionalFormatting xmlns:xm="http://schemas.microsoft.com/office/excel/2006/main">
          <x14:cfRule type="cellIs" priority="22" operator="equal" id="{963567FC-4C03-47A7-A857-F8A5AFF8754F}">
            <xm:f>Values!$A$20</xm:f>
            <x14:dxf>
              <fill>
                <patternFill>
                  <bgColor rgb="FF92D050"/>
                </patternFill>
              </fill>
            </x14:dxf>
          </x14:cfRule>
          <x14:cfRule type="cellIs" priority="23" operator="equal" id="{3E0E6F49-8519-423D-9445-9E2435C8C179}">
            <xm:f>Values!$A$19</xm:f>
            <x14:dxf>
              <fill>
                <patternFill>
                  <bgColor rgb="FFFFFF00"/>
                </patternFill>
              </fill>
            </x14:dxf>
          </x14:cfRule>
          <x14:cfRule type="cellIs" priority="24" operator="equal" id="{46CB8E1F-6280-4246-964F-D6CC150AA986}">
            <xm:f>Values!$A$18</xm:f>
            <x14:dxf>
              <fill>
                <patternFill>
                  <bgColor rgb="FFFFC000"/>
                </patternFill>
              </fill>
            </x14:dxf>
          </x14:cfRule>
          <x14:cfRule type="cellIs" priority="25" operator="equal" id="{0C774BC4-916E-42B0-A55A-7B5972A26247}">
            <xm:f>Values!$A$17</xm:f>
            <x14:dxf>
              <fill>
                <patternFill>
                  <bgColor rgb="FFC00000"/>
                </patternFill>
              </fill>
            </x14:dxf>
          </x14:cfRule>
          <xm:sqref>H21</xm:sqref>
        </x14:conditionalFormatting>
        <x14:conditionalFormatting xmlns:xm="http://schemas.microsoft.com/office/excel/2006/main">
          <x14:cfRule type="cellIs" priority="18" operator="equal" id="{33CC2DF9-8D70-4D4B-A250-8E2A61A9F3D5}">
            <xm:f>Values!$A$26</xm:f>
            <x14:dxf>
              <fill>
                <patternFill>
                  <bgColor rgb="FF92D050"/>
                </patternFill>
              </fill>
            </x14:dxf>
          </x14:cfRule>
          <x14:cfRule type="cellIs" priority="19" operator="equal" id="{CFC5DED1-21DC-4591-A689-9022362AA0CE}">
            <xm:f>Values!$A$25</xm:f>
            <x14:dxf>
              <fill>
                <patternFill>
                  <bgColor rgb="FFFFFF00"/>
                </patternFill>
              </fill>
            </x14:dxf>
          </x14:cfRule>
          <x14:cfRule type="cellIs" priority="20" operator="equal" id="{DF3D9420-948D-4CBE-91F7-C6D00EC5A02D}">
            <xm:f>Values!$A$24</xm:f>
            <x14:dxf>
              <fill>
                <patternFill>
                  <bgColor rgb="FFFFC000"/>
                </patternFill>
              </fill>
            </x14:dxf>
          </x14:cfRule>
          <x14:cfRule type="cellIs" priority="21" operator="equal" id="{6EAAEA13-2E7C-4FE6-94C3-5E53D8079559}">
            <xm:f>Values!$A$23</xm:f>
            <x14:dxf>
              <fill>
                <patternFill>
                  <bgColor rgb="FFC00000"/>
                </patternFill>
              </fill>
            </x14:dxf>
          </x14:cfRule>
          <xm:sqref>I21</xm:sqref>
        </x14:conditionalFormatting>
        <x14:conditionalFormatting xmlns:xm="http://schemas.microsoft.com/office/excel/2006/main">
          <x14:cfRule type="cellIs" priority="13" operator="equal" id="{E5C8A7CB-67F9-4481-8BB5-99F8C646A5B5}">
            <xm:f>Values!$A$8</xm:f>
            <x14:dxf>
              <fill>
                <patternFill>
                  <bgColor rgb="FF92D050"/>
                </patternFill>
              </fill>
            </x14:dxf>
          </x14:cfRule>
          <x14:cfRule type="cellIs" priority="14" operator="equal" id="{0F3204EB-8412-4E3D-B101-8B155D2BA750}">
            <xm:f>Values!$A$7</xm:f>
            <x14:dxf>
              <fill>
                <patternFill>
                  <bgColor rgb="FFFFFF00"/>
                </patternFill>
              </fill>
            </x14:dxf>
          </x14:cfRule>
          <x14:cfRule type="cellIs" priority="15" operator="equal" id="{2182653A-6128-4AB7-BD54-402A9F549211}">
            <xm:f>Values!$A$6</xm:f>
            <x14:dxf>
              <fill>
                <patternFill>
                  <bgColor rgb="FFFFC000"/>
                </patternFill>
              </fill>
            </x14:dxf>
          </x14:cfRule>
          <x14:cfRule type="cellIs" priority="16" operator="equal" id="{7E4E9F5E-CB84-4629-9EBC-09B747BDEDB0}">
            <xm:f>Values!$A$5</xm:f>
            <x14:dxf>
              <fill>
                <patternFill>
                  <bgColor rgb="FFFF0000"/>
                </patternFill>
              </fill>
            </x14:dxf>
          </x14:cfRule>
          <x14:cfRule type="cellIs" priority="17" operator="equal" id="{2236BE4B-0677-4E76-9B2D-D329A7CC5D1E}">
            <xm:f>Values!$A$4</xm:f>
            <x14:dxf>
              <fill>
                <patternFill>
                  <bgColor rgb="FFC00000"/>
                </patternFill>
              </fill>
            </x14:dxf>
          </x14:cfRule>
          <xm:sqref>F22:F29</xm:sqref>
        </x14:conditionalFormatting>
        <x14:conditionalFormatting xmlns:xm="http://schemas.microsoft.com/office/excel/2006/main">
          <x14:cfRule type="cellIs" priority="9" operator="equal" id="{5A6FB1E1-5C93-41F9-AFB6-E226C2E25ED1}">
            <xm:f>Values!$A$14</xm:f>
            <x14:dxf>
              <fill>
                <patternFill>
                  <bgColor rgb="FF92D050"/>
                </patternFill>
              </fill>
            </x14:dxf>
          </x14:cfRule>
          <x14:cfRule type="cellIs" priority="10" operator="equal" id="{C60D7D08-C7E6-4AEE-88B8-B8A35E4FA869}">
            <xm:f>Values!$A$13</xm:f>
            <x14:dxf>
              <fill>
                <patternFill>
                  <bgColor rgb="FFFFFF00"/>
                </patternFill>
              </fill>
            </x14:dxf>
          </x14:cfRule>
          <x14:cfRule type="cellIs" priority="11" operator="equal" id="{4589CDC9-8593-43C3-A852-0FF7BC2B1320}">
            <xm:f>Values!$A$12</xm:f>
            <x14:dxf>
              <fill>
                <patternFill>
                  <bgColor rgb="FFFFC000"/>
                </patternFill>
              </fill>
            </x14:dxf>
          </x14:cfRule>
          <x14:cfRule type="cellIs" priority="12" operator="equal" id="{14020765-528A-4676-878B-CB889FC0A6A7}">
            <xm:f>Values!$A$11</xm:f>
            <x14:dxf>
              <fill>
                <patternFill>
                  <bgColor rgb="FFC00000"/>
                </patternFill>
              </fill>
            </x14:dxf>
          </x14:cfRule>
          <xm:sqref>G22:G29</xm:sqref>
        </x14:conditionalFormatting>
        <x14:conditionalFormatting xmlns:xm="http://schemas.microsoft.com/office/excel/2006/main">
          <x14:cfRule type="cellIs" priority="5" operator="equal" id="{FB0A5758-91D9-4850-80DE-C24768D0C759}">
            <xm:f>Values!$A$20</xm:f>
            <x14:dxf>
              <fill>
                <patternFill>
                  <bgColor rgb="FF92D050"/>
                </patternFill>
              </fill>
            </x14:dxf>
          </x14:cfRule>
          <x14:cfRule type="cellIs" priority="6" operator="equal" id="{85C3B007-00AB-404D-AF60-E6ED1B22186F}">
            <xm:f>Values!$A$19</xm:f>
            <x14:dxf>
              <fill>
                <patternFill>
                  <bgColor rgb="FFFFFF00"/>
                </patternFill>
              </fill>
            </x14:dxf>
          </x14:cfRule>
          <x14:cfRule type="cellIs" priority="7" operator="equal" id="{E14A3CF8-1ECE-4854-935B-AC50D26C97ED}">
            <xm:f>Values!$A$18</xm:f>
            <x14:dxf>
              <fill>
                <patternFill>
                  <bgColor rgb="FFFFC000"/>
                </patternFill>
              </fill>
            </x14:dxf>
          </x14:cfRule>
          <x14:cfRule type="cellIs" priority="8" operator="equal" id="{136CF2AD-EC8E-4EEC-954B-E1FEA56D0056}">
            <xm:f>Values!$A$17</xm:f>
            <x14:dxf>
              <fill>
                <patternFill>
                  <bgColor rgb="FFC00000"/>
                </patternFill>
              </fill>
            </x14:dxf>
          </x14:cfRule>
          <xm:sqref>H22:H29</xm:sqref>
        </x14:conditionalFormatting>
        <x14:conditionalFormatting xmlns:xm="http://schemas.microsoft.com/office/excel/2006/main">
          <x14:cfRule type="cellIs" priority="1" operator="equal" id="{9506E997-4D9F-46EB-B06F-552F3C07CDCF}">
            <xm:f>Values!$A$26</xm:f>
            <x14:dxf>
              <fill>
                <patternFill>
                  <bgColor rgb="FF92D050"/>
                </patternFill>
              </fill>
            </x14:dxf>
          </x14:cfRule>
          <x14:cfRule type="cellIs" priority="2" operator="equal" id="{726F669C-3E61-4F6B-A445-F09E9C40FE90}">
            <xm:f>Values!$A$25</xm:f>
            <x14:dxf>
              <fill>
                <patternFill>
                  <bgColor rgb="FFFFFF00"/>
                </patternFill>
              </fill>
            </x14:dxf>
          </x14:cfRule>
          <x14:cfRule type="cellIs" priority="3" operator="equal" id="{4A206D91-0E68-4D00-87BC-C03F79A2D0FB}">
            <xm:f>Values!$A$24</xm:f>
            <x14:dxf>
              <fill>
                <patternFill>
                  <bgColor rgb="FFFFC000"/>
                </patternFill>
              </fill>
            </x14:dxf>
          </x14:cfRule>
          <x14:cfRule type="cellIs" priority="4" operator="equal" id="{78056E92-9549-4162-8ECC-24DC8A2BD557}">
            <xm:f>Values!$A$23</xm:f>
            <x14:dxf>
              <fill>
                <patternFill>
                  <bgColor rgb="FFC00000"/>
                </patternFill>
              </fill>
            </x14:dxf>
          </x14:cfRule>
          <xm:sqref>I22:I29</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Values!$A$23:$A$26</xm:f>
          </x14:formula1>
          <xm:sqref>I21:I29</xm:sqref>
        </x14:dataValidation>
        <x14:dataValidation type="list" allowBlank="1" showInputMessage="1" showErrorMessage="1">
          <x14:formula1>
            <xm:f>Values!$A$17:$A$20</xm:f>
          </x14:formula1>
          <xm:sqref>H21:H29</xm:sqref>
        </x14:dataValidation>
        <x14:dataValidation type="list" allowBlank="1" showInputMessage="1" showErrorMessage="1">
          <x14:formula1>
            <xm:f>Values!$A$11:$A$14</xm:f>
          </x14:formula1>
          <xm:sqref>G21:G29</xm:sqref>
        </x14:dataValidation>
        <x14:dataValidation type="list" allowBlank="1" showInputMessage="1" showErrorMessage="1">
          <x14:formula1>
            <xm:f>Values!$A$4:$A$8</xm:f>
          </x14:formula1>
          <xm:sqref>F21:F29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zoomScale="80" zoomScaleNormal="80" workbookViewId="0">
      <selection sqref="A1:I1"/>
    </sheetView>
  </sheetViews>
  <sheetFormatPr defaultColWidth="8.88671875" defaultRowHeight="14.4"/>
  <cols>
    <col min="1" max="2" width="8.88671875" style="5"/>
    <col min="3" max="3" width="71.33203125" style="5" customWidth="1"/>
    <col min="4" max="4" width="19.88671875" style="5" bestFit="1" customWidth="1"/>
    <col min="5" max="5" width="30.6640625" style="5" customWidth="1"/>
    <col min="6" max="6" width="20.88671875" style="5" bestFit="1" customWidth="1"/>
    <col min="7" max="7" width="26.77734375" style="5" bestFit="1" customWidth="1"/>
    <col min="8" max="8" width="25" style="5" bestFit="1" customWidth="1"/>
    <col min="9" max="9" width="26.5546875" style="5" bestFit="1" customWidth="1"/>
    <col min="10" max="10" width="8.88671875" style="5"/>
    <col min="11" max="14" width="0" style="5" hidden="1" customWidth="1"/>
    <col min="15" max="16384" width="8.88671875" style="5"/>
  </cols>
  <sheetData>
    <row r="1" spans="1:9" ht="59.4" customHeight="1">
      <c r="A1" s="45" t="s">
        <v>38</v>
      </c>
      <c r="B1" s="45"/>
      <c r="C1" s="45"/>
      <c r="D1" s="45"/>
      <c r="E1" s="45"/>
      <c r="F1" s="45"/>
      <c r="G1" s="45"/>
      <c r="H1" s="45"/>
      <c r="I1" s="45"/>
    </row>
    <row r="20" spans="1:14">
      <c r="A20" s="4" t="s">
        <v>11</v>
      </c>
      <c r="B20" s="4" t="s">
        <v>10</v>
      </c>
      <c r="C20" s="4" t="s">
        <v>12</v>
      </c>
      <c r="D20" s="4" t="s">
        <v>368</v>
      </c>
      <c r="E20" s="4" t="s">
        <v>13</v>
      </c>
      <c r="F20" s="4" t="s">
        <v>355</v>
      </c>
      <c r="G20" s="4" t="s">
        <v>356</v>
      </c>
      <c r="H20" s="4" t="s">
        <v>357</v>
      </c>
      <c r="I20" s="4" t="s">
        <v>358</v>
      </c>
    </row>
    <row r="21" spans="1:14">
      <c r="A21" s="50">
        <v>12.1</v>
      </c>
      <c r="B21" s="50" t="s">
        <v>0</v>
      </c>
      <c r="C21" s="52" t="s">
        <v>205</v>
      </c>
      <c r="D21" s="2" t="s">
        <v>305</v>
      </c>
      <c r="E21" s="6" t="s">
        <v>307</v>
      </c>
      <c r="F21" s="8" t="s">
        <v>331</v>
      </c>
      <c r="G21" s="8" t="s">
        <v>337</v>
      </c>
      <c r="H21" s="8" t="s">
        <v>342</v>
      </c>
      <c r="I21" s="8" t="s">
        <v>347</v>
      </c>
      <c r="K21" s="36">
        <f>IF(F21="No Policy",0,IF(F21="Informal Policy",0.25,IF(F21="Partial Written Policy",0.5,IF(F21="Written Policy",0.75,IF(F21="Approved Written Policy",1,"INVALID")))))</f>
        <v>0</v>
      </c>
      <c r="L21" s="36">
        <f>IF(G21="Not Implemented",0,IF(G21="Parts of Policy Implemented",0.33,IF(G21="Implemented on Some Systems",0.66,IF(G21="Implemented on All Systems",1,"INVALID"))))</f>
        <v>0</v>
      </c>
      <c r="M21" s="36">
        <f>IF(H21="Not Automated",0,IF(H21="Parts of Policy Automated",0.33,IF(H21="Automated on Some Systems",0.66,IF(H21="Automated on All Systems",1,"INVALID"))))</f>
        <v>0</v>
      </c>
      <c r="N21" s="36">
        <f>IF(I21="Not Reported",0,IF(I21="Parts of Policy Reported",0.33,IF(I21="Reported on Some Systems",0.66,IF(I21="Reported on All Systems",1,"INVALID"))))</f>
        <v>0</v>
      </c>
    </row>
    <row r="22" spans="1:14" ht="28.8">
      <c r="A22" s="50"/>
      <c r="B22" s="50"/>
      <c r="C22" s="52"/>
      <c r="D22" s="2" t="s">
        <v>305</v>
      </c>
      <c r="E22" s="7" t="s">
        <v>314</v>
      </c>
      <c r="F22" s="8" t="s">
        <v>331</v>
      </c>
      <c r="G22" s="8" t="s">
        <v>337</v>
      </c>
      <c r="H22" s="8" t="s">
        <v>342</v>
      </c>
      <c r="I22" s="8" t="s">
        <v>347</v>
      </c>
      <c r="K22" s="36">
        <f t="shared" ref="K22:K36" si="0">IF(F22="No Policy",0,IF(F22="Informal Policy",0.25,IF(F22="Partial Written Policy",0.5,IF(F22="Written Policy",0.75,IF(F22="Approved Written Policy",1,"INVALID")))))</f>
        <v>0</v>
      </c>
      <c r="L22" s="36">
        <f t="shared" ref="L22:L36" si="1">IF(G22="Not Implemented",0,IF(G22="Parts of Policy Implemented",0.33,IF(G22="Implemented on Some Systems",0.66,IF(G22="Implemented on All Systems",1,"INVALID"))))</f>
        <v>0</v>
      </c>
      <c r="M22" s="36">
        <f t="shared" ref="M22:M36" si="2">IF(H22="Not Automated",0,IF(H22="Parts of Policy Automated",0.33,IF(H22="Automated on Some Systems",0.66,IF(H22="Automated on All Systems",1,"INVALID"))))</f>
        <v>0</v>
      </c>
      <c r="N22" s="36">
        <f t="shared" ref="N22:N36" si="3">IF(I22="Not Reported",0,IF(I22="Parts of Policy Reported",0.33,IF(I22="Reported on Some Systems",0.66,IF(I22="Reported on All Systems",1,"INVALID"))))</f>
        <v>0</v>
      </c>
    </row>
    <row r="23" spans="1:14" ht="28.95" customHeight="1">
      <c r="A23" s="50">
        <v>12.2</v>
      </c>
      <c r="B23" s="50" t="s">
        <v>0</v>
      </c>
      <c r="C23" s="52" t="s">
        <v>206</v>
      </c>
      <c r="D23" s="2" t="s">
        <v>303</v>
      </c>
      <c r="E23" s="6" t="s">
        <v>307</v>
      </c>
      <c r="F23" s="8" t="s">
        <v>331</v>
      </c>
      <c r="G23" s="8" t="s">
        <v>337</v>
      </c>
      <c r="H23" s="8" t="s">
        <v>342</v>
      </c>
      <c r="I23" s="8" t="s">
        <v>347</v>
      </c>
      <c r="K23" s="36">
        <f t="shared" si="0"/>
        <v>0</v>
      </c>
      <c r="L23" s="36">
        <f t="shared" si="1"/>
        <v>0</v>
      </c>
      <c r="M23" s="36">
        <f t="shared" si="2"/>
        <v>0</v>
      </c>
      <c r="N23" s="36">
        <f t="shared" si="3"/>
        <v>0</v>
      </c>
    </row>
    <row r="24" spans="1:14" ht="28.95" customHeight="1">
      <c r="A24" s="50"/>
      <c r="B24" s="50"/>
      <c r="C24" s="52"/>
      <c r="D24" s="2" t="s">
        <v>303</v>
      </c>
      <c r="E24" s="7" t="s">
        <v>314</v>
      </c>
      <c r="F24" s="8" t="s">
        <v>331</v>
      </c>
      <c r="G24" s="8" t="s">
        <v>337</v>
      </c>
      <c r="H24" s="8" t="s">
        <v>342</v>
      </c>
      <c r="I24" s="8" t="s">
        <v>347</v>
      </c>
      <c r="K24" s="36">
        <f t="shared" si="0"/>
        <v>0</v>
      </c>
      <c r="L24" s="36">
        <f t="shared" si="1"/>
        <v>0</v>
      </c>
      <c r="M24" s="36">
        <f t="shared" si="2"/>
        <v>0</v>
      </c>
      <c r="N24" s="36">
        <f t="shared" si="3"/>
        <v>0</v>
      </c>
    </row>
    <row r="25" spans="1:14" ht="57.6">
      <c r="A25" s="39">
        <v>12.3</v>
      </c>
      <c r="B25" s="39" t="s">
        <v>0</v>
      </c>
      <c r="C25" s="41" t="s">
        <v>207</v>
      </c>
      <c r="D25" s="2" t="s">
        <v>305</v>
      </c>
      <c r="E25" s="7" t="s">
        <v>86</v>
      </c>
      <c r="F25" s="8" t="s">
        <v>331</v>
      </c>
      <c r="G25" s="8" t="s">
        <v>337</v>
      </c>
      <c r="H25" s="8" t="s">
        <v>342</v>
      </c>
      <c r="I25" s="8" t="s">
        <v>347</v>
      </c>
      <c r="K25" s="36">
        <f t="shared" si="0"/>
        <v>0</v>
      </c>
      <c r="L25" s="36">
        <f t="shared" si="1"/>
        <v>0</v>
      </c>
      <c r="M25" s="36">
        <f t="shared" si="2"/>
        <v>0</v>
      </c>
      <c r="N25" s="36">
        <f t="shared" si="3"/>
        <v>0</v>
      </c>
    </row>
    <row r="26" spans="1:14" ht="57.6">
      <c r="A26" s="39">
        <v>12.4</v>
      </c>
      <c r="B26" s="39" t="s">
        <v>0</v>
      </c>
      <c r="C26" s="41" t="s">
        <v>208</v>
      </c>
      <c r="D26" s="2" t="s">
        <v>305</v>
      </c>
      <c r="E26" s="7" t="s">
        <v>86</v>
      </c>
      <c r="F26" s="8" t="s">
        <v>331</v>
      </c>
      <c r="G26" s="8" t="s">
        <v>337</v>
      </c>
      <c r="H26" s="8" t="s">
        <v>342</v>
      </c>
      <c r="I26" s="8" t="s">
        <v>347</v>
      </c>
      <c r="K26" s="36">
        <f t="shared" si="0"/>
        <v>0</v>
      </c>
      <c r="L26" s="36">
        <f t="shared" si="1"/>
        <v>0</v>
      </c>
      <c r="M26" s="36">
        <f t="shared" si="2"/>
        <v>0</v>
      </c>
      <c r="N26" s="36">
        <f t="shared" si="3"/>
        <v>0</v>
      </c>
    </row>
    <row r="27" spans="1:14" ht="43.2">
      <c r="A27" s="39">
        <v>12.5</v>
      </c>
      <c r="B27" s="39" t="s">
        <v>0</v>
      </c>
      <c r="C27" s="41" t="s">
        <v>209</v>
      </c>
      <c r="D27" s="2" t="s">
        <v>305</v>
      </c>
      <c r="E27" s="7" t="s">
        <v>86</v>
      </c>
      <c r="F27" s="8" t="s">
        <v>331</v>
      </c>
      <c r="G27" s="8" t="s">
        <v>337</v>
      </c>
      <c r="H27" s="8" t="s">
        <v>342</v>
      </c>
      <c r="I27" s="8" t="s">
        <v>347</v>
      </c>
      <c r="K27" s="36">
        <f t="shared" si="0"/>
        <v>0</v>
      </c>
      <c r="L27" s="36">
        <f t="shared" si="1"/>
        <v>0</v>
      </c>
      <c r="M27" s="36">
        <f t="shared" si="2"/>
        <v>0</v>
      </c>
      <c r="N27" s="36">
        <f t="shared" si="3"/>
        <v>0</v>
      </c>
    </row>
    <row r="28" spans="1:14" ht="57.6">
      <c r="A28" s="39">
        <v>12.6</v>
      </c>
      <c r="B28" s="39" t="s">
        <v>0</v>
      </c>
      <c r="C28" s="41" t="s">
        <v>210</v>
      </c>
      <c r="D28" s="32" t="s">
        <v>305</v>
      </c>
      <c r="E28" s="7" t="s">
        <v>86</v>
      </c>
      <c r="F28" s="8" t="s">
        <v>331</v>
      </c>
      <c r="G28" s="8" t="s">
        <v>337</v>
      </c>
      <c r="H28" s="8" t="s">
        <v>342</v>
      </c>
      <c r="I28" s="8" t="s">
        <v>347</v>
      </c>
      <c r="K28" s="36">
        <f t="shared" si="0"/>
        <v>0</v>
      </c>
      <c r="L28" s="36">
        <f t="shared" si="1"/>
        <v>0</v>
      </c>
      <c r="M28" s="36">
        <f t="shared" si="2"/>
        <v>0</v>
      </c>
      <c r="N28" s="36">
        <f t="shared" si="3"/>
        <v>0</v>
      </c>
    </row>
    <row r="29" spans="1:14" ht="60.75" customHeight="1">
      <c r="A29" s="10">
        <v>12.7</v>
      </c>
      <c r="B29" s="10" t="s">
        <v>0</v>
      </c>
      <c r="C29" s="24" t="s">
        <v>211</v>
      </c>
      <c r="D29" s="32" t="s">
        <v>305</v>
      </c>
      <c r="E29" s="7" t="s">
        <v>87</v>
      </c>
      <c r="F29" s="8" t="s">
        <v>331</v>
      </c>
      <c r="G29" s="8" t="s">
        <v>337</v>
      </c>
      <c r="H29" s="8" t="s">
        <v>342</v>
      </c>
      <c r="I29" s="8" t="s">
        <v>347</v>
      </c>
      <c r="K29" s="36">
        <f t="shared" si="0"/>
        <v>0</v>
      </c>
      <c r="L29" s="36">
        <f t="shared" si="1"/>
        <v>0</v>
      </c>
      <c r="M29" s="36">
        <f t="shared" si="2"/>
        <v>0</v>
      </c>
      <c r="N29" s="36">
        <f t="shared" si="3"/>
        <v>0</v>
      </c>
    </row>
    <row r="30" spans="1:14" ht="86.4">
      <c r="A30" s="39">
        <v>12.8</v>
      </c>
      <c r="B30" s="39" t="s">
        <v>0</v>
      </c>
      <c r="C30" s="41" t="s">
        <v>212</v>
      </c>
      <c r="D30" s="32" t="s">
        <v>305</v>
      </c>
      <c r="E30" s="7" t="s">
        <v>86</v>
      </c>
      <c r="F30" s="8" t="s">
        <v>331</v>
      </c>
      <c r="G30" s="8" t="s">
        <v>337</v>
      </c>
      <c r="H30" s="8" t="s">
        <v>342</v>
      </c>
      <c r="I30" s="8" t="s">
        <v>347</v>
      </c>
      <c r="K30" s="36">
        <f t="shared" si="0"/>
        <v>0</v>
      </c>
      <c r="L30" s="36">
        <f t="shared" si="1"/>
        <v>0</v>
      </c>
      <c r="M30" s="36">
        <f t="shared" si="2"/>
        <v>0</v>
      </c>
      <c r="N30" s="36">
        <f t="shared" si="3"/>
        <v>0</v>
      </c>
    </row>
    <row r="31" spans="1:14" ht="28.8">
      <c r="A31" s="39">
        <v>12.9</v>
      </c>
      <c r="B31" s="39" t="s">
        <v>0</v>
      </c>
      <c r="C31" s="41" t="s">
        <v>213</v>
      </c>
      <c r="D31" s="32" t="s">
        <v>305</v>
      </c>
      <c r="E31" s="7" t="s">
        <v>86</v>
      </c>
      <c r="F31" s="8" t="s">
        <v>331</v>
      </c>
      <c r="G31" s="8" t="s">
        <v>337</v>
      </c>
      <c r="H31" s="8" t="s">
        <v>342</v>
      </c>
      <c r="I31" s="8" t="s">
        <v>347</v>
      </c>
      <c r="K31" s="36">
        <f t="shared" si="0"/>
        <v>0</v>
      </c>
      <c r="L31" s="36">
        <f t="shared" si="1"/>
        <v>0</v>
      </c>
      <c r="M31" s="36">
        <f t="shared" si="2"/>
        <v>0</v>
      </c>
      <c r="N31" s="36">
        <f t="shared" si="3"/>
        <v>0</v>
      </c>
    </row>
    <row r="32" spans="1:14" ht="43.2">
      <c r="A32" s="10" t="s">
        <v>52</v>
      </c>
      <c r="B32" s="10" t="s">
        <v>24</v>
      </c>
      <c r="C32" s="24" t="s">
        <v>214</v>
      </c>
      <c r="D32" s="2" t="s">
        <v>306</v>
      </c>
      <c r="E32" s="7" t="s">
        <v>314</v>
      </c>
      <c r="F32" s="8" t="s">
        <v>331</v>
      </c>
      <c r="G32" s="8" t="s">
        <v>337</v>
      </c>
      <c r="H32" s="8" t="s">
        <v>342</v>
      </c>
      <c r="I32" s="8" t="s">
        <v>347</v>
      </c>
      <c r="K32" s="36">
        <f t="shared" si="0"/>
        <v>0</v>
      </c>
      <c r="L32" s="36">
        <f t="shared" si="1"/>
        <v>0</v>
      </c>
      <c r="M32" s="36">
        <f t="shared" si="2"/>
        <v>0</v>
      </c>
      <c r="N32" s="36">
        <f t="shared" si="3"/>
        <v>0</v>
      </c>
    </row>
    <row r="33" spans="1:14" ht="28.8">
      <c r="A33" s="10" t="s">
        <v>53</v>
      </c>
      <c r="B33" s="10" t="s">
        <v>24</v>
      </c>
      <c r="C33" s="24" t="s">
        <v>215</v>
      </c>
      <c r="D33" s="2" t="s">
        <v>306</v>
      </c>
      <c r="E33" s="7" t="s">
        <v>88</v>
      </c>
      <c r="F33" s="8" t="s">
        <v>331</v>
      </c>
      <c r="G33" s="8" t="s">
        <v>337</v>
      </c>
      <c r="H33" s="8" t="s">
        <v>342</v>
      </c>
      <c r="I33" s="8" t="s">
        <v>347</v>
      </c>
      <c r="K33" s="36">
        <f t="shared" si="0"/>
        <v>0</v>
      </c>
      <c r="L33" s="36">
        <f t="shared" si="1"/>
        <v>0</v>
      </c>
      <c r="M33" s="36">
        <f t="shared" si="2"/>
        <v>0</v>
      </c>
      <c r="N33" s="36">
        <f t="shared" si="3"/>
        <v>0</v>
      </c>
    </row>
    <row r="34" spans="1:14" ht="57.6">
      <c r="A34" s="10" t="s">
        <v>54</v>
      </c>
      <c r="B34" s="10" t="s">
        <v>26</v>
      </c>
      <c r="C34" s="24" t="s">
        <v>216</v>
      </c>
      <c r="D34" s="2" t="s">
        <v>305</v>
      </c>
      <c r="E34" s="7" t="s">
        <v>86</v>
      </c>
      <c r="F34" s="8" t="s">
        <v>331</v>
      </c>
      <c r="G34" s="8" t="s">
        <v>337</v>
      </c>
      <c r="H34" s="8" t="s">
        <v>342</v>
      </c>
      <c r="I34" s="8" t="s">
        <v>347</v>
      </c>
      <c r="K34" s="36">
        <f t="shared" si="0"/>
        <v>0</v>
      </c>
      <c r="L34" s="36">
        <f t="shared" si="1"/>
        <v>0</v>
      </c>
      <c r="M34" s="36">
        <f t="shared" si="2"/>
        <v>0</v>
      </c>
      <c r="N34" s="36">
        <f t="shared" si="3"/>
        <v>0</v>
      </c>
    </row>
    <row r="35" spans="1:14" ht="43.2">
      <c r="A35" s="10" t="s">
        <v>55</v>
      </c>
      <c r="B35" s="10" t="s">
        <v>26</v>
      </c>
      <c r="C35" s="24" t="s">
        <v>217</v>
      </c>
      <c r="D35" s="2" t="s">
        <v>305</v>
      </c>
      <c r="E35" s="7" t="s">
        <v>8</v>
      </c>
      <c r="F35" s="8" t="s">
        <v>331</v>
      </c>
      <c r="G35" s="8" t="s">
        <v>337</v>
      </c>
      <c r="H35" s="8" t="s">
        <v>342</v>
      </c>
      <c r="I35" s="8" t="s">
        <v>347</v>
      </c>
      <c r="K35" s="36">
        <f t="shared" si="0"/>
        <v>0</v>
      </c>
      <c r="L35" s="36">
        <f t="shared" si="1"/>
        <v>0</v>
      </c>
      <c r="M35" s="36">
        <f t="shared" si="2"/>
        <v>0</v>
      </c>
      <c r="N35" s="36">
        <f t="shared" si="3"/>
        <v>0</v>
      </c>
    </row>
    <row r="36" spans="1:14" ht="115.2">
      <c r="A36" s="10" t="s">
        <v>56</v>
      </c>
      <c r="B36" s="10" t="s">
        <v>26</v>
      </c>
      <c r="C36" s="24" t="s">
        <v>218</v>
      </c>
      <c r="D36" s="2" t="s">
        <v>305</v>
      </c>
      <c r="E36" s="7" t="s">
        <v>314</v>
      </c>
      <c r="F36" s="8" t="s">
        <v>331</v>
      </c>
      <c r="G36" s="8" t="s">
        <v>337</v>
      </c>
      <c r="H36" s="8" t="s">
        <v>342</v>
      </c>
      <c r="I36" s="8" t="s">
        <v>347</v>
      </c>
      <c r="K36" s="36">
        <f t="shared" si="0"/>
        <v>0</v>
      </c>
      <c r="L36" s="36">
        <f t="shared" si="1"/>
        <v>0</v>
      </c>
      <c r="M36" s="36">
        <f t="shared" si="2"/>
        <v>0</v>
      </c>
      <c r="N36" s="36">
        <f t="shared" si="3"/>
        <v>0</v>
      </c>
    </row>
    <row r="38" spans="1:14">
      <c r="E38" s="3" t="s">
        <v>101</v>
      </c>
      <c r="G38" s="37">
        <f>AVERAGE(K21:K36)</f>
        <v>0</v>
      </c>
    </row>
    <row r="39" spans="1:14">
      <c r="E39" s="7" t="s">
        <v>20</v>
      </c>
      <c r="F39" s="7"/>
      <c r="G39" s="37">
        <f>AVERAGE(L21:L36)</f>
        <v>0</v>
      </c>
    </row>
    <row r="40" spans="1:14">
      <c r="E40" s="7" t="s">
        <v>21</v>
      </c>
      <c r="F40" s="7"/>
      <c r="G40" s="37">
        <f>AVERAGE(M21:M36)</f>
        <v>0</v>
      </c>
    </row>
    <row r="41" spans="1:14">
      <c r="E41" s="7" t="s">
        <v>22</v>
      </c>
      <c r="F41" s="7"/>
      <c r="G41" s="37">
        <f>AVERAGE(N21:N36)</f>
        <v>0</v>
      </c>
    </row>
    <row r="42" spans="1:14">
      <c r="E42" s="7" t="s">
        <v>23</v>
      </c>
      <c r="F42" s="7"/>
      <c r="G42" s="37">
        <f>AVERAGE(G38:G41)</f>
        <v>0</v>
      </c>
    </row>
    <row r="43" spans="1:14">
      <c r="E43" s="7" t="s">
        <v>14</v>
      </c>
      <c r="F43" s="7"/>
      <c r="G43" s="37">
        <f>AVERAGE(L21,L22,L25,L26,L27,L28,L29,L30,L31,L34,L35,L36)</f>
        <v>0</v>
      </c>
      <c r="H43" s="9"/>
      <c r="I43" s="9"/>
    </row>
    <row r="44" spans="1:14">
      <c r="E44" s="7" t="s">
        <v>15</v>
      </c>
      <c r="F44" s="7"/>
      <c r="G44" s="37">
        <f>AVERAGE(M21,M22,M25,M26,M27,M28,M29,M30,M31,M34,M35,M36)</f>
        <v>0</v>
      </c>
    </row>
    <row r="45" spans="1:14">
      <c r="E45" s="7" t="s">
        <v>16</v>
      </c>
      <c r="F45" s="7"/>
      <c r="G45" s="37">
        <f>AVERAGE(N21,N22,N25,N26,N27,N28,N29,N30,N31,N34,N35,N36)</f>
        <v>0</v>
      </c>
    </row>
    <row r="46" spans="1:14">
      <c r="E46" s="7" t="s">
        <v>17</v>
      </c>
      <c r="F46" s="7"/>
      <c r="G46" s="37">
        <f>AVERAGE(L23,L24,L32,L33)</f>
        <v>0</v>
      </c>
    </row>
    <row r="47" spans="1:14">
      <c r="E47" s="7" t="s">
        <v>18</v>
      </c>
      <c r="F47" s="7"/>
      <c r="G47" s="37">
        <f>AVERAGE(M23,M24,M32,M33)</f>
        <v>0</v>
      </c>
    </row>
    <row r="48" spans="1:14">
      <c r="E48" s="7" t="s">
        <v>19</v>
      </c>
      <c r="F48" s="7"/>
      <c r="G48" s="37">
        <f>AVERAGE(N23,N24,N32,N33)</f>
        <v>0</v>
      </c>
    </row>
    <row r="50" spans="1:16" ht="30" customHeight="1">
      <c r="A50" s="49" t="s">
        <v>329</v>
      </c>
      <c r="B50" s="49"/>
      <c r="C50" s="49"/>
      <c r="D50" s="49"/>
      <c r="E50" s="49"/>
      <c r="F50" s="49"/>
      <c r="G50" s="49"/>
      <c r="H50" s="49"/>
      <c r="I50" s="49"/>
      <c r="J50" s="49"/>
      <c r="K50" s="49"/>
      <c r="L50" s="49"/>
      <c r="M50" s="49"/>
      <c r="N50" s="49"/>
      <c r="O50" s="49"/>
      <c r="P50" s="49"/>
    </row>
  </sheetData>
  <mergeCells count="8">
    <mergeCell ref="A1:I1"/>
    <mergeCell ref="A50:P50"/>
    <mergeCell ref="C21:C22"/>
    <mergeCell ref="B21:B22"/>
    <mergeCell ref="A21:A22"/>
    <mergeCell ref="C23:C24"/>
    <mergeCell ref="B23:B24"/>
    <mergeCell ref="A23:A24"/>
  </mergeCells>
  <hyperlinks>
    <hyperlink ref="A50" r:id="rId1" display="http://creativecommons.org/licenses/by-sa/4.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30" operator="equal" id="{FA4C655F-8D5D-4F7E-B678-F61FE52BFDBA}">
            <xm:f>Values!$A$8</xm:f>
            <x14:dxf>
              <fill>
                <patternFill>
                  <bgColor rgb="FF92D050"/>
                </patternFill>
              </fill>
            </x14:dxf>
          </x14:cfRule>
          <x14:cfRule type="cellIs" priority="31" operator="equal" id="{8940F31A-6C54-4C7E-BF4C-F90F85A7992D}">
            <xm:f>Values!$A$7</xm:f>
            <x14:dxf>
              <fill>
                <patternFill>
                  <bgColor rgb="FFFFFF00"/>
                </patternFill>
              </fill>
            </x14:dxf>
          </x14:cfRule>
          <x14:cfRule type="cellIs" priority="32" operator="equal" id="{7BB893C8-E2BB-4220-8490-0C597AC287FF}">
            <xm:f>Values!$A$6</xm:f>
            <x14:dxf>
              <fill>
                <patternFill>
                  <bgColor rgb="FFFFC000"/>
                </patternFill>
              </fill>
            </x14:dxf>
          </x14:cfRule>
          <x14:cfRule type="cellIs" priority="33" operator="equal" id="{8E610C3F-18E5-4FED-ADD4-37AFA3D43E96}">
            <xm:f>Values!$A$5</xm:f>
            <x14:dxf>
              <fill>
                <patternFill>
                  <bgColor rgb="FFFF0000"/>
                </patternFill>
              </fill>
            </x14:dxf>
          </x14:cfRule>
          <x14:cfRule type="cellIs" priority="34" operator="equal" id="{2591CFC8-2753-4B68-BDB7-72C92F23DCA8}">
            <xm:f>Values!$A$4</xm:f>
            <x14:dxf>
              <fill>
                <patternFill>
                  <bgColor rgb="FFC00000"/>
                </patternFill>
              </fill>
            </x14:dxf>
          </x14:cfRule>
          <xm:sqref>F21:F36</xm:sqref>
        </x14:conditionalFormatting>
        <x14:conditionalFormatting xmlns:xm="http://schemas.microsoft.com/office/excel/2006/main">
          <x14:cfRule type="cellIs" priority="26" operator="equal" id="{3E215253-F219-4A34-B7C3-6B3368274DB9}">
            <xm:f>Values!$A$14</xm:f>
            <x14:dxf>
              <fill>
                <patternFill>
                  <bgColor rgb="FF92D050"/>
                </patternFill>
              </fill>
            </x14:dxf>
          </x14:cfRule>
          <x14:cfRule type="cellIs" priority="27" operator="equal" id="{64BC8F43-A351-480E-9683-391BD23D7FFB}">
            <xm:f>Values!$A$13</xm:f>
            <x14:dxf>
              <fill>
                <patternFill>
                  <bgColor rgb="FFFFFF00"/>
                </patternFill>
              </fill>
            </x14:dxf>
          </x14:cfRule>
          <x14:cfRule type="cellIs" priority="28" operator="equal" id="{06265C6A-75F4-4579-AF9D-AD0F814B9A26}">
            <xm:f>Values!$A$12</xm:f>
            <x14:dxf>
              <fill>
                <patternFill>
                  <bgColor rgb="FFFFC000"/>
                </patternFill>
              </fill>
            </x14:dxf>
          </x14:cfRule>
          <x14:cfRule type="cellIs" priority="29" operator="equal" id="{0C9B6AC9-180F-4FBA-B037-13F1CEDE1651}">
            <xm:f>Values!$A$11</xm:f>
            <x14:dxf>
              <fill>
                <patternFill>
                  <bgColor rgb="FFC00000"/>
                </patternFill>
              </fill>
            </x14:dxf>
          </x14:cfRule>
          <xm:sqref>G21:G36</xm:sqref>
        </x14:conditionalFormatting>
        <x14:conditionalFormatting xmlns:xm="http://schemas.microsoft.com/office/excel/2006/main">
          <x14:cfRule type="cellIs" priority="22" operator="equal" id="{80F96F09-0B22-4444-8659-6EA5ED98B875}">
            <xm:f>Values!$A$20</xm:f>
            <x14:dxf>
              <fill>
                <patternFill>
                  <bgColor rgb="FF92D050"/>
                </patternFill>
              </fill>
            </x14:dxf>
          </x14:cfRule>
          <x14:cfRule type="cellIs" priority="23" operator="equal" id="{63BA667C-3A6F-4B86-8449-C0ADE1CC55AA}">
            <xm:f>Values!$A$19</xm:f>
            <x14:dxf>
              <fill>
                <patternFill>
                  <bgColor rgb="FFFFFF00"/>
                </patternFill>
              </fill>
            </x14:dxf>
          </x14:cfRule>
          <x14:cfRule type="cellIs" priority="24" operator="equal" id="{098C09CF-0EF6-48C1-B43A-2F81C43E6ADE}">
            <xm:f>Values!$A$18</xm:f>
            <x14:dxf>
              <fill>
                <patternFill>
                  <bgColor rgb="FFFFC000"/>
                </patternFill>
              </fill>
            </x14:dxf>
          </x14:cfRule>
          <x14:cfRule type="cellIs" priority="25" operator="equal" id="{680461CC-8BCD-4DA4-90E6-12B3BC2CEF57}">
            <xm:f>Values!$A$17</xm:f>
            <x14:dxf>
              <fill>
                <patternFill>
                  <bgColor rgb="FFC00000"/>
                </patternFill>
              </fill>
            </x14:dxf>
          </x14:cfRule>
          <xm:sqref>H21:H36</xm:sqref>
        </x14:conditionalFormatting>
        <x14:conditionalFormatting xmlns:xm="http://schemas.microsoft.com/office/excel/2006/main">
          <x14:cfRule type="cellIs" priority="18" operator="equal" id="{26D4796D-3DE8-4704-9019-9B4E9FABD467}">
            <xm:f>Values!$A$26</xm:f>
            <x14:dxf>
              <fill>
                <patternFill>
                  <bgColor rgb="FF92D050"/>
                </patternFill>
              </fill>
            </x14:dxf>
          </x14:cfRule>
          <x14:cfRule type="cellIs" priority="19" operator="equal" id="{64ECD6CD-7863-41FF-9640-035BB3601B4C}">
            <xm:f>Values!$A$25</xm:f>
            <x14:dxf>
              <fill>
                <patternFill>
                  <bgColor rgb="FFFFFF00"/>
                </patternFill>
              </fill>
            </x14:dxf>
          </x14:cfRule>
          <x14:cfRule type="cellIs" priority="20" operator="equal" id="{2B3AA489-9BEF-40BC-9183-9A3F880E8F31}">
            <xm:f>Values!$A$24</xm:f>
            <x14:dxf>
              <fill>
                <patternFill>
                  <bgColor rgb="FFFFC000"/>
                </patternFill>
              </fill>
            </x14:dxf>
          </x14:cfRule>
          <x14:cfRule type="cellIs" priority="21" operator="equal" id="{EACD9A8E-1B40-402B-8F07-B92818B02BCF}">
            <xm:f>Values!$A$23</xm:f>
            <x14:dxf>
              <fill>
                <patternFill>
                  <bgColor rgb="FFC00000"/>
                </patternFill>
              </fill>
            </x14:dxf>
          </x14:cfRule>
          <xm:sqref>I21:I36</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Values!$A$23:$A$26</xm:f>
          </x14:formula1>
          <xm:sqref>I21:I36</xm:sqref>
        </x14:dataValidation>
        <x14:dataValidation type="list" allowBlank="1" showInputMessage="1" showErrorMessage="1">
          <x14:formula1>
            <xm:f>Values!$A$17:$A$20</xm:f>
          </x14:formula1>
          <xm:sqref>H21:H36</xm:sqref>
        </x14:dataValidation>
        <x14:dataValidation type="list" allowBlank="1" showInputMessage="1" showErrorMessage="1">
          <x14:formula1>
            <xm:f>Values!$A$11:$A$14</xm:f>
          </x14:formula1>
          <xm:sqref>G21:G36</xm:sqref>
        </x14:dataValidation>
        <x14:dataValidation type="list" allowBlank="1" showInputMessage="1" showErrorMessage="1">
          <x14:formula1>
            <xm:f>Values!$A$4:$A$8</xm:f>
          </x14:formula1>
          <xm:sqref>F21:F36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zoomScale="80" zoomScaleNormal="80" workbookViewId="0">
      <selection sqref="A1:I1"/>
    </sheetView>
  </sheetViews>
  <sheetFormatPr defaultColWidth="8.88671875" defaultRowHeight="14.4"/>
  <cols>
    <col min="1" max="2" width="8.88671875" style="5"/>
    <col min="3" max="3" width="71.33203125" style="5" customWidth="1"/>
    <col min="4" max="4" width="19.88671875" style="5" bestFit="1" customWidth="1"/>
    <col min="5" max="5" width="30.6640625" style="5" customWidth="1"/>
    <col min="6" max="6" width="20.88671875" style="5" bestFit="1" customWidth="1"/>
    <col min="7" max="7" width="26.77734375" style="5" bestFit="1" customWidth="1"/>
    <col min="8" max="8" width="25" style="5" bestFit="1" customWidth="1"/>
    <col min="9" max="9" width="26.5546875" style="5" bestFit="1" customWidth="1"/>
    <col min="10" max="10" width="8.88671875" style="5"/>
    <col min="11" max="14" width="0" style="5" hidden="1" customWidth="1"/>
    <col min="15" max="16384" width="8.88671875" style="5"/>
  </cols>
  <sheetData>
    <row r="1" spans="1:9" ht="59.4" customHeight="1">
      <c r="A1" s="45" t="s">
        <v>39</v>
      </c>
      <c r="B1" s="45"/>
      <c r="C1" s="45"/>
      <c r="D1" s="45"/>
      <c r="E1" s="45"/>
      <c r="F1" s="45"/>
      <c r="G1" s="45"/>
      <c r="H1" s="45"/>
      <c r="I1" s="45"/>
    </row>
    <row r="20" spans="1:14">
      <c r="A20" s="4" t="s">
        <v>11</v>
      </c>
      <c r="B20" s="4" t="s">
        <v>10</v>
      </c>
      <c r="C20" s="4" t="s">
        <v>12</v>
      </c>
      <c r="D20" s="4" t="s">
        <v>368</v>
      </c>
      <c r="E20" s="4" t="s">
        <v>13</v>
      </c>
      <c r="F20" s="4" t="s">
        <v>355</v>
      </c>
      <c r="G20" s="4" t="s">
        <v>356</v>
      </c>
      <c r="H20" s="4" t="s">
        <v>357</v>
      </c>
      <c r="I20" s="4" t="s">
        <v>358</v>
      </c>
    </row>
    <row r="21" spans="1:14" ht="100.8">
      <c r="A21" s="10">
        <v>13.1</v>
      </c>
      <c r="B21" s="10" t="s">
        <v>0</v>
      </c>
      <c r="C21" s="24" t="s">
        <v>219</v>
      </c>
      <c r="D21" s="2" t="s">
        <v>305</v>
      </c>
      <c r="E21" s="7" t="s">
        <v>89</v>
      </c>
      <c r="F21" s="8" t="s">
        <v>331</v>
      </c>
      <c r="G21" s="8" t="s">
        <v>337</v>
      </c>
      <c r="H21" s="8" t="s">
        <v>342</v>
      </c>
      <c r="I21" s="8" t="s">
        <v>347</v>
      </c>
      <c r="K21" s="36">
        <f>IF(F21="No Policy",0,IF(F21="Informal Policy",0.25,IF(F21="Partial Written Policy",0.5,IF(F21="Written Policy",0.75,IF(F21="Approved Written Policy",1,"INVALID")))))</f>
        <v>0</v>
      </c>
      <c r="L21" s="36">
        <f>IF(G21="Not Implemented",0,IF(G21="Parts of Policy Implemented",0.33,IF(G21="Implemented on Some Systems",0.66,IF(G21="Implemented on All Systems",1,"INVALID"))))</f>
        <v>0</v>
      </c>
      <c r="M21" s="36">
        <f>IF(H21="Not Automated",0,IF(H21="Parts of Policy Automated",0.33,IF(H21="Automated on Some Systems",0.66,IF(H21="Automated on All Systems",1,"INVALID"))))</f>
        <v>0</v>
      </c>
      <c r="N21" s="36">
        <f>IF(I21="Not Reported",0,IF(I21="Parts of Policy Reported",0.33,IF(I21="Reported on Some Systems",0.66,IF(I21="Reported on All Systems",1,"INVALID"))))</f>
        <v>0</v>
      </c>
    </row>
    <row r="22" spans="1:14" ht="86.4">
      <c r="A22" s="10">
        <v>13.2</v>
      </c>
      <c r="B22" s="10" t="s">
        <v>0</v>
      </c>
      <c r="C22" s="24" t="s">
        <v>226</v>
      </c>
      <c r="D22" s="2" t="s">
        <v>306</v>
      </c>
      <c r="E22" s="7" t="s">
        <v>89</v>
      </c>
      <c r="F22" s="8" t="s">
        <v>331</v>
      </c>
      <c r="G22" s="8" t="s">
        <v>337</v>
      </c>
      <c r="H22" s="8" t="s">
        <v>342</v>
      </c>
      <c r="I22" s="8" t="s">
        <v>347</v>
      </c>
      <c r="K22" s="36">
        <f t="shared" ref="K22:K40" si="0">IF(F22="No Policy",0,IF(F22="Informal Policy",0.25,IF(F22="Partial Written Policy",0.5,IF(F22="Written Policy",0.75,IF(F22="Approved Written Policy",1,"INVALID")))))</f>
        <v>0</v>
      </c>
      <c r="L22" s="36">
        <f t="shared" ref="L22:L40" si="1">IF(G22="Not Implemented",0,IF(G22="Parts of Policy Implemented",0.33,IF(G22="Implemented on Some Systems",0.66,IF(G22="Implemented on All Systems",1,"INVALID"))))</f>
        <v>0</v>
      </c>
      <c r="M22" s="36">
        <f t="shared" ref="M22:M40" si="2">IF(H22="Not Automated",0,IF(H22="Parts of Policy Automated",0.33,IF(H22="Automated on Some Systems",0.66,IF(H22="Automated on All Systems",1,"INVALID"))))</f>
        <v>0</v>
      </c>
      <c r="N22" s="36">
        <f t="shared" ref="N22:N40" si="3">IF(I22="Not Reported",0,IF(I22="Parts of Policy Reported",0.33,IF(I22="Reported on Some Systems",0.66,IF(I22="Reported on All Systems",1,"INVALID"))))</f>
        <v>0</v>
      </c>
    </row>
    <row r="23" spans="1:14" ht="43.2">
      <c r="A23" s="10">
        <v>13.3</v>
      </c>
      <c r="B23" s="10" t="s">
        <v>24</v>
      </c>
      <c r="C23" s="24" t="s">
        <v>57</v>
      </c>
      <c r="D23" s="2" t="s">
        <v>305</v>
      </c>
      <c r="E23" s="7" t="s">
        <v>90</v>
      </c>
      <c r="F23" s="8" t="s">
        <v>331</v>
      </c>
      <c r="G23" s="8" t="s">
        <v>337</v>
      </c>
      <c r="H23" s="8" t="s">
        <v>342</v>
      </c>
      <c r="I23" s="8" t="s">
        <v>347</v>
      </c>
      <c r="K23" s="36">
        <f t="shared" si="0"/>
        <v>0</v>
      </c>
      <c r="L23" s="36">
        <f t="shared" si="1"/>
        <v>0</v>
      </c>
      <c r="M23" s="36">
        <f t="shared" si="2"/>
        <v>0</v>
      </c>
      <c r="N23" s="36">
        <f t="shared" si="3"/>
        <v>0</v>
      </c>
    </row>
    <row r="24" spans="1:14" ht="35.4" customHeight="1">
      <c r="A24" s="50">
        <v>13.4</v>
      </c>
      <c r="B24" s="50" t="s">
        <v>24</v>
      </c>
      <c r="C24" s="52" t="s">
        <v>58</v>
      </c>
      <c r="D24" s="2" t="s">
        <v>304</v>
      </c>
      <c r="E24" s="7" t="s">
        <v>315</v>
      </c>
      <c r="F24" s="8" t="s">
        <v>331</v>
      </c>
      <c r="G24" s="8" t="s">
        <v>337</v>
      </c>
      <c r="H24" s="8" t="s">
        <v>342</v>
      </c>
      <c r="I24" s="8" t="s">
        <v>347</v>
      </c>
      <c r="K24" s="36">
        <f t="shared" si="0"/>
        <v>0</v>
      </c>
      <c r="L24" s="36">
        <f t="shared" si="1"/>
        <v>0</v>
      </c>
      <c r="M24" s="36">
        <f t="shared" si="2"/>
        <v>0</v>
      </c>
      <c r="N24" s="36">
        <f t="shared" si="3"/>
        <v>0</v>
      </c>
    </row>
    <row r="25" spans="1:14" ht="35.4" customHeight="1">
      <c r="A25" s="50"/>
      <c r="B25" s="50"/>
      <c r="C25" s="52"/>
      <c r="D25" s="2" t="s">
        <v>304</v>
      </c>
      <c r="E25" s="7" t="s">
        <v>89</v>
      </c>
      <c r="F25" s="8" t="s">
        <v>331</v>
      </c>
      <c r="G25" s="8" t="s">
        <v>337</v>
      </c>
      <c r="H25" s="8" t="s">
        <v>342</v>
      </c>
      <c r="I25" s="8" t="s">
        <v>347</v>
      </c>
      <c r="K25" s="36">
        <f t="shared" si="0"/>
        <v>0</v>
      </c>
      <c r="L25" s="36">
        <f t="shared" si="1"/>
        <v>0</v>
      </c>
      <c r="M25" s="36">
        <f t="shared" si="2"/>
        <v>0</v>
      </c>
      <c r="N25" s="36">
        <f t="shared" si="3"/>
        <v>0</v>
      </c>
    </row>
    <row r="26" spans="1:14" ht="51" customHeight="1">
      <c r="A26" s="50">
        <v>13.5</v>
      </c>
      <c r="B26" s="50" t="s">
        <v>24</v>
      </c>
      <c r="C26" s="52" t="s">
        <v>220</v>
      </c>
      <c r="D26" s="2" t="s">
        <v>305</v>
      </c>
      <c r="E26" s="7" t="s">
        <v>315</v>
      </c>
      <c r="F26" s="8" t="s">
        <v>331</v>
      </c>
      <c r="G26" s="8" t="s">
        <v>337</v>
      </c>
      <c r="H26" s="8" t="s">
        <v>342</v>
      </c>
      <c r="I26" s="8" t="s">
        <v>347</v>
      </c>
      <c r="K26" s="36">
        <f t="shared" si="0"/>
        <v>0</v>
      </c>
      <c r="L26" s="36">
        <f t="shared" si="1"/>
        <v>0</v>
      </c>
      <c r="M26" s="36">
        <f t="shared" si="2"/>
        <v>0</v>
      </c>
      <c r="N26" s="36">
        <f t="shared" si="3"/>
        <v>0</v>
      </c>
    </row>
    <row r="27" spans="1:14" ht="51" customHeight="1">
      <c r="A27" s="50"/>
      <c r="B27" s="50"/>
      <c r="C27" s="52"/>
      <c r="D27" s="2" t="s">
        <v>305</v>
      </c>
      <c r="E27" s="7" t="s">
        <v>89</v>
      </c>
      <c r="F27" s="8" t="s">
        <v>331</v>
      </c>
      <c r="G27" s="8" t="s">
        <v>337</v>
      </c>
      <c r="H27" s="8" t="s">
        <v>342</v>
      </c>
      <c r="I27" s="8" t="s">
        <v>347</v>
      </c>
      <c r="K27" s="36">
        <f t="shared" si="0"/>
        <v>0</v>
      </c>
      <c r="L27" s="36">
        <f t="shared" si="1"/>
        <v>0</v>
      </c>
      <c r="M27" s="36">
        <f t="shared" si="2"/>
        <v>0</v>
      </c>
      <c r="N27" s="36">
        <f t="shared" si="3"/>
        <v>0</v>
      </c>
    </row>
    <row r="28" spans="1:14" ht="58.2" customHeight="1">
      <c r="A28" s="50">
        <v>13.6</v>
      </c>
      <c r="B28" s="50" t="s">
        <v>24</v>
      </c>
      <c r="C28" s="52" t="s">
        <v>221</v>
      </c>
      <c r="D28" s="2" t="s">
        <v>304</v>
      </c>
      <c r="E28" s="7" t="s">
        <v>315</v>
      </c>
      <c r="F28" s="8" t="s">
        <v>331</v>
      </c>
      <c r="G28" s="8" t="s">
        <v>337</v>
      </c>
      <c r="H28" s="8" t="s">
        <v>342</v>
      </c>
      <c r="I28" s="8" t="s">
        <v>347</v>
      </c>
      <c r="K28" s="36">
        <f t="shared" si="0"/>
        <v>0</v>
      </c>
      <c r="L28" s="36">
        <f t="shared" si="1"/>
        <v>0</v>
      </c>
      <c r="M28" s="36">
        <f t="shared" si="2"/>
        <v>0</v>
      </c>
      <c r="N28" s="36">
        <f t="shared" si="3"/>
        <v>0</v>
      </c>
    </row>
    <row r="29" spans="1:14" ht="58.2" customHeight="1">
      <c r="A29" s="50"/>
      <c r="B29" s="50"/>
      <c r="C29" s="52"/>
      <c r="D29" s="2" t="s">
        <v>305</v>
      </c>
      <c r="E29" s="7" t="s">
        <v>89</v>
      </c>
      <c r="F29" s="8" t="s">
        <v>331</v>
      </c>
      <c r="G29" s="8" t="s">
        <v>337</v>
      </c>
      <c r="H29" s="8" t="s">
        <v>342</v>
      </c>
      <c r="I29" s="8" t="s">
        <v>347</v>
      </c>
      <c r="K29" s="36">
        <f t="shared" si="0"/>
        <v>0</v>
      </c>
      <c r="L29" s="36">
        <f t="shared" si="1"/>
        <v>0</v>
      </c>
      <c r="M29" s="36">
        <f t="shared" si="2"/>
        <v>0</v>
      </c>
      <c r="N29" s="36">
        <f t="shared" si="3"/>
        <v>0</v>
      </c>
    </row>
    <row r="30" spans="1:14" ht="28.8">
      <c r="A30" s="10">
        <v>13.7</v>
      </c>
      <c r="B30" s="10" t="s">
        <v>24</v>
      </c>
      <c r="C30" s="24" t="s">
        <v>59</v>
      </c>
      <c r="D30" s="2" t="s">
        <v>305</v>
      </c>
      <c r="E30" s="7" t="s">
        <v>86</v>
      </c>
      <c r="F30" s="8" t="s">
        <v>331</v>
      </c>
      <c r="G30" s="8" t="s">
        <v>337</v>
      </c>
      <c r="H30" s="8" t="s">
        <v>342</v>
      </c>
      <c r="I30" s="8" t="s">
        <v>347</v>
      </c>
      <c r="K30" s="36">
        <f t="shared" si="0"/>
        <v>0</v>
      </c>
      <c r="L30" s="36">
        <f t="shared" si="1"/>
        <v>0</v>
      </c>
      <c r="M30" s="36">
        <f t="shared" si="2"/>
        <v>0</v>
      </c>
      <c r="N30" s="36">
        <f t="shared" si="3"/>
        <v>0</v>
      </c>
    </row>
    <row r="31" spans="1:14" ht="72">
      <c r="A31" s="10">
        <v>13.8</v>
      </c>
      <c r="B31" s="10" t="s">
        <v>26</v>
      </c>
      <c r="C31" s="24" t="s">
        <v>222</v>
      </c>
      <c r="D31" s="2" t="s">
        <v>305</v>
      </c>
      <c r="E31" s="6" t="s">
        <v>310</v>
      </c>
      <c r="F31" s="8" t="s">
        <v>331</v>
      </c>
      <c r="G31" s="8" t="s">
        <v>337</v>
      </c>
      <c r="H31" s="8" t="s">
        <v>342</v>
      </c>
      <c r="I31" s="8" t="s">
        <v>347</v>
      </c>
      <c r="K31" s="36">
        <f t="shared" si="0"/>
        <v>0</v>
      </c>
      <c r="L31" s="36">
        <f t="shared" si="1"/>
        <v>0</v>
      </c>
      <c r="M31" s="36">
        <f t="shared" si="2"/>
        <v>0</v>
      </c>
      <c r="N31" s="36">
        <f t="shared" si="3"/>
        <v>0</v>
      </c>
    </row>
    <row r="32" spans="1:14" ht="29.4" customHeight="1">
      <c r="A32" s="50">
        <v>13.9</v>
      </c>
      <c r="B32" s="50" t="s">
        <v>26</v>
      </c>
      <c r="C32" s="52" t="s">
        <v>223</v>
      </c>
      <c r="D32" s="2" t="s">
        <v>306</v>
      </c>
      <c r="E32" s="7" t="s">
        <v>315</v>
      </c>
      <c r="F32" s="8" t="s">
        <v>331</v>
      </c>
      <c r="G32" s="8" t="s">
        <v>337</v>
      </c>
      <c r="H32" s="8" t="s">
        <v>342</v>
      </c>
      <c r="I32" s="8" t="s">
        <v>347</v>
      </c>
      <c r="K32" s="36">
        <f t="shared" si="0"/>
        <v>0</v>
      </c>
      <c r="L32" s="36">
        <f t="shared" si="1"/>
        <v>0</v>
      </c>
      <c r="M32" s="36">
        <f t="shared" si="2"/>
        <v>0</v>
      </c>
      <c r="N32" s="36">
        <f t="shared" si="3"/>
        <v>0</v>
      </c>
    </row>
    <row r="33" spans="1:14" ht="29.4" customHeight="1">
      <c r="A33" s="50"/>
      <c r="B33" s="50"/>
      <c r="C33" s="52"/>
      <c r="D33" s="2" t="s">
        <v>306</v>
      </c>
      <c r="E33" s="7" t="s">
        <v>89</v>
      </c>
      <c r="F33" s="8" t="s">
        <v>331</v>
      </c>
      <c r="G33" s="8" t="s">
        <v>337</v>
      </c>
      <c r="H33" s="8" t="s">
        <v>342</v>
      </c>
      <c r="I33" s="8" t="s">
        <v>347</v>
      </c>
      <c r="K33" s="36">
        <f t="shared" si="0"/>
        <v>0</v>
      </c>
      <c r="L33" s="36">
        <f t="shared" si="1"/>
        <v>0</v>
      </c>
      <c r="M33" s="36">
        <f t="shared" si="2"/>
        <v>0</v>
      </c>
      <c r="N33" s="36">
        <f t="shared" si="3"/>
        <v>0</v>
      </c>
    </row>
    <row r="34" spans="1:14" ht="57.6">
      <c r="A34" s="10" t="s">
        <v>60</v>
      </c>
      <c r="B34" s="10" t="s">
        <v>26</v>
      </c>
      <c r="C34" s="24" t="s">
        <v>224</v>
      </c>
      <c r="D34" s="2" t="s">
        <v>320</v>
      </c>
      <c r="E34" s="7" t="s">
        <v>7</v>
      </c>
      <c r="F34" s="8" t="s">
        <v>331</v>
      </c>
      <c r="G34" s="8" t="s">
        <v>337</v>
      </c>
      <c r="H34" s="8" t="s">
        <v>342</v>
      </c>
      <c r="I34" s="8" t="s">
        <v>347</v>
      </c>
      <c r="K34" s="36">
        <f t="shared" si="0"/>
        <v>0</v>
      </c>
      <c r="L34" s="36">
        <f t="shared" si="1"/>
        <v>0</v>
      </c>
      <c r="M34" s="36">
        <f t="shared" si="2"/>
        <v>0</v>
      </c>
      <c r="N34" s="36">
        <f t="shared" si="3"/>
        <v>0</v>
      </c>
    </row>
    <row r="35" spans="1:14" ht="27" customHeight="1">
      <c r="A35" s="50" t="s">
        <v>61</v>
      </c>
      <c r="B35" s="50" t="s">
        <v>1</v>
      </c>
      <c r="C35" s="52" t="s">
        <v>62</v>
      </c>
      <c r="D35" s="2" t="s">
        <v>305</v>
      </c>
      <c r="E35" s="7" t="s">
        <v>315</v>
      </c>
      <c r="F35" s="8" t="s">
        <v>331</v>
      </c>
      <c r="G35" s="8" t="s">
        <v>337</v>
      </c>
      <c r="H35" s="8" t="s">
        <v>342</v>
      </c>
      <c r="I35" s="8" t="s">
        <v>347</v>
      </c>
      <c r="K35" s="36">
        <f t="shared" si="0"/>
        <v>0</v>
      </c>
      <c r="L35" s="36">
        <f t="shared" si="1"/>
        <v>0</v>
      </c>
      <c r="M35" s="36">
        <f t="shared" si="2"/>
        <v>0</v>
      </c>
      <c r="N35" s="36">
        <f t="shared" si="3"/>
        <v>0</v>
      </c>
    </row>
    <row r="36" spans="1:14" ht="27" customHeight="1">
      <c r="A36" s="50"/>
      <c r="B36" s="50"/>
      <c r="C36" s="52"/>
      <c r="D36" s="2" t="s">
        <v>305</v>
      </c>
      <c r="E36" s="7" t="s">
        <v>313</v>
      </c>
      <c r="F36" s="8" t="s">
        <v>331</v>
      </c>
      <c r="G36" s="8" t="s">
        <v>337</v>
      </c>
      <c r="H36" s="8" t="s">
        <v>342</v>
      </c>
      <c r="I36" s="8" t="s">
        <v>347</v>
      </c>
      <c r="K36" s="36">
        <f t="shared" si="0"/>
        <v>0</v>
      </c>
      <c r="L36" s="36">
        <f t="shared" si="1"/>
        <v>0</v>
      </c>
      <c r="M36" s="36">
        <f t="shared" si="2"/>
        <v>0</v>
      </c>
      <c r="N36" s="36">
        <f t="shared" si="3"/>
        <v>0</v>
      </c>
    </row>
    <row r="37" spans="1:14" ht="36" customHeight="1">
      <c r="A37" s="50" t="s">
        <v>63</v>
      </c>
      <c r="B37" s="50" t="s">
        <v>1</v>
      </c>
      <c r="C37" s="52" t="s">
        <v>225</v>
      </c>
      <c r="D37" s="2" t="s">
        <v>306</v>
      </c>
      <c r="E37" s="7" t="s">
        <v>315</v>
      </c>
      <c r="F37" s="8" t="s">
        <v>331</v>
      </c>
      <c r="G37" s="8" t="s">
        <v>337</v>
      </c>
      <c r="H37" s="8" t="s">
        <v>342</v>
      </c>
      <c r="I37" s="8" t="s">
        <v>347</v>
      </c>
      <c r="K37" s="36">
        <f t="shared" si="0"/>
        <v>0</v>
      </c>
      <c r="L37" s="36">
        <f t="shared" si="1"/>
        <v>0</v>
      </c>
      <c r="M37" s="36">
        <f t="shared" si="2"/>
        <v>0</v>
      </c>
      <c r="N37" s="36">
        <f t="shared" si="3"/>
        <v>0</v>
      </c>
    </row>
    <row r="38" spans="1:14" ht="36" customHeight="1">
      <c r="A38" s="50"/>
      <c r="B38" s="50"/>
      <c r="C38" s="52"/>
      <c r="D38" s="2" t="s">
        <v>306</v>
      </c>
      <c r="E38" s="7" t="s">
        <v>89</v>
      </c>
      <c r="F38" s="8" t="s">
        <v>331</v>
      </c>
      <c r="G38" s="8" t="s">
        <v>337</v>
      </c>
      <c r="H38" s="8" t="s">
        <v>342</v>
      </c>
      <c r="I38" s="8" t="s">
        <v>347</v>
      </c>
      <c r="K38" s="36">
        <f t="shared" si="0"/>
        <v>0</v>
      </c>
      <c r="L38" s="36">
        <f t="shared" si="1"/>
        <v>0</v>
      </c>
      <c r="M38" s="36">
        <f t="shared" si="2"/>
        <v>0</v>
      </c>
      <c r="N38" s="36">
        <f t="shared" si="3"/>
        <v>0</v>
      </c>
    </row>
    <row r="39" spans="1:14" ht="27.6" customHeight="1">
      <c r="A39" s="50" t="s">
        <v>64</v>
      </c>
      <c r="B39" s="50" t="s">
        <v>26</v>
      </c>
      <c r="C39" s="52" t="s">
        <v>65</v>
      </c>
      <c r="D39" s="2" t="s">
        <v>306</v>
      </c>
      <c r="E39" s="7" t="s">
        <v>315</v>
      </c>
      <c r="F39" s="8" t="s">
        <v>331</v>
      </c>
      <c r="G39" s="8" t="s">
        <v>337</v>
      </c>
      <c r="H39" s="8" t="s">
        <v>342</v>
      </c>
      <c r="I39" s="8" t="s">
        <v>347</v>
      </c>
      <c r="K39" s="36">
        <f t="shared" si="0"/>
        <v>0</v>
      </c>
      <c r="L39" s="36">
        <f t="shared" si="1"/>
        <v>0</v>
      </c>
      <c r="M39" s="36">
        <f t="shared" si="2"/>
        <v>0</v>
      </c>
      <c r="N39" s="36">
        <f t="shared" si="3"/>
        <v>0</v>
      </c>
    </row>
    <row r="40" spans="1:14" ht="27.6" customHeight="1">
      <c r="A40" s="50"/>
      <c r="B40" s="50"/>
      <c r="C40" s="52"/>
      <c r="D40" s="2" t="s">
        <v>306</v>
      </c>
      <c r="E40" s="7" t="s">
        <v>316</v>
      </c>
      <c r="F40" s="8" t="s">
        <v>331</v>
      </c>
      <c r="G40" s="8" t="s">
        <v>337</v>
      </c>
      <c r="H40" s="8" t="s">
        <v>342</v>
      </c>
      <c r="I40" s="8" t="s">
        <v>347</v>
      </c>
      <c r="K40" s="36">
        <f t="shared" si="0"/>
        <v>0</v>
      </c>
      <c r="L40" s="36">
        <f t="shared" si="1"/>
        <v>0</v>
      </c>
      <c r="M40" s="36">
        <f t="shared" si="2"/>
        <v>0</v>
      </c>
      <c r="N40" s="36">
        <f t="shared" si="3"/>
        <v>0</v>
      </c>
    </row>
    <row r="42" spans="1:14">
      <c r="E42" s="3" t="s">
        <v>101</v>
      </c>
      <c r="G42" s="37">
        <f>AVERAGE(K21:K40)</f>
        <v>0</v>
      </c>
    </row>
    <row r="43" spans="1:14">
      <c r="E43" s="7" t="s">
        <v>20</v>
      </c>
      <c r="F43" s="7"/>
      <c r="G43" s="37">
        <f>AVERAGE(L21:L40)</f>
        <v>0</v>
      </c>
    </row>
    <row r="44" spans="1:14">
      <c r="E44" s="7" t="s">
        <v>21</v>
      </c>
      <c r="F44" s="7"/>
      <c r="G44" s="37">
        <f>AVERAGE(M21:M40)</f>
        <v>0</v>
      </c>
    </row>
    <row r="45" spans="1:14">
      <c r="E45" s="7" t="s">
        <v>22</v>
      </c>
      <c r="F45" s="7"/>
      <c r="G45" s="37">
        <f>AVERAGE(N21:N40)</f>
        <v>0</v>
      </c>
    </row>
    <row r="46" spans="1:14">
      <c r="E46" s="7" t="s">
        <v>23</v>
      </c>
      <c r="F46" s="7"/>
      <c r="G46" s="37">
        <f>AVERAGE(G42:G45)</f>
        <v>0</v>
      </c>
    </row>
    <row r="47" spans="1:14">
      <c r="E47" s="7" t="s">
        <v>14</v>
      </c>
      <c r="F47" s="7"/>
      <c r="G47" s="37">
        <f>AVERAGE(L21,L23,L26,L27,L29,L30,L31,L34,L35,L36)</f>
        <v>0</v>
      </c>
      <c r="H47" s="9"/>
      <c r="I47" s="9"/>
    </row>
    <row r="48" spans="1:14">
      <c r="E48" s="7" t="s">
        <v>15</v>
      </c>
      <c r="F48" s="7"/>
      <c r="G48" s="37">
        <f>AVERAGE(M21,M23,M26,M27,M29,M30,M31,M34,M35,M36)</f>
        <v>0</v>
      </c>
    </row>
    <row r="49" spans="1:16">
      <c r="E49" s="7" t="s">
        <v>16</v>
      </c>
      <c r="F49" s="7"/>
      <c r="G49" s="37">
        <f>AVERAGE(N21,N23,N26,N27,N29,N30,N31,N34,N35,N36)</f>
        <v>0</v>
      </c>
    </row>
    <row r="50" spans="1:16">
      <c r="E50" s="7" t="s">
        <v>17</v>
      </c>
      <c r="F50" s="7"/>
      <c r="G50" s="37">
        <f>AVERAGE(L22,L24,L25,L28,L32,L33,L37,L38,L39,L40)</f>
        <v>0</v>
      </c>
    </row>
    <row r="51" spans="1:16">
      <c r="E51" s="7" t="s">
        <v>18</v>
      </c>
      <c r="F51" s="7"/>
      <c r="G51" s="37">
        <f>AVERAGE(M22,M24,M25,M28,M32,M33,M37,M38,M39,M40)</f>
        <v>0</v>
      </c>
    </row>
    <row r="52" spans="1:16">
      <c r="E52" s="7" t="s">
        <v>19</v>
      </c>
      <c r="F52" s="7"/>
      <c r="G52" s="37">
        <f>AVERAGE(N22,N24,N25,N28,N32,N33,N37,N38,N39,N40)</f>
        <v>0</v>
      </c>
    </row>
    <row r="54" spans="1:16" ht="30" customHeight="1">
      <c r="A54" s="49" t="s">
        <v>329</v>
      </c>
      <c r="B54" s="49"/>
      <c r="C54" s="49"/>
      <c r="D54" s="49"/>
      <c r="E54" s="49"/>
      <c r="F54" s="49"/>
      <c r="G54" s="49"/>
      <c r="H54" s="49"/>
      <c r="I54" s="49"/>
      <c r="J54" s="49"/>
      <c r="K54" s="49"/>
      <c r="L54" s="49"/>
      <c r="M54" s="49"/>
      <c r="N54" s="49"/>
      <c r="O54" s="49"/>
      <c r="P54" s="49"/>
    </row>
  </sheetData>
  <mergeCells count="23">
    <mergeCell ref="A54:P54"/>
    <mergeCell ref="C28:C29"/>
    <mergeCell ref="B28:B29"/>
    <mergeCell ref="A28:A29"/>
    <mergeCell ref="C39:C40"/>
    <mergeCell ref="B39:B40"/>
    <mergeCell ref="A39:A40"/>
    <mergeCell ref="C37:C38"/>
    <mergeCell ref="B37:B38"/>
    <mergeCell ref="A37:A38"/>
    <mergeCell ref="C35:C36"/>
    <mergeCell ref="B35:B36"/>
    <mergeCell ref="A35:A36"/>
    <mergeCell ref="C32:C33"/>
    <mergeCell ref="B32:B33"/>
    <mergeCell ref="A32:A33"/>
    <mergeCell ref="A1:I1"/>
    <mergeCell ref="C24:C25"/>
    <mergeCell ref="B24:B25"/>
    <mergeCell ref="A24:A25"/>
    <mergeCell ref="C26:C27"/>
    <mergeCell ref="B26:B27"/>
    <mergeCell ref="A26:A27"/>
  </mergeCells>
  <hyperlinks>
    <hyperlink ref="A54" r:id="rId1" display="http://creativecommons.org/licenses/by-sa/4.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30" operator="equal" id="{D6ED82D5-27D2-4E52-97FF-CF7F3ECBB473}">
            <xm:f>Values!$A$8</xm:f>
            <x14:dxf>
              <fill>
                <patternFill>
                  <bgColor rgb="FF92D050"/>
                </patternFill>
              </fill>
            </x14:dxf>
          </x14:cfRule>
          <x14:cfRule type="cellIs" priority="31" operator="equal" id="{6C154021-6B77-4729-8EBF-44DE45D78B53}">
            <xm:f>Values!$A$7</xm:f>
            <x14:dxf>
              <fill>
                <patternFill>
                  <bgColor rgb="FFFFFF00"/>
                </patternFill>
              </fill>
            </x14:dxf>
          </x14:cfRule>
          <x14:cfRule type="cellIs" priority="32" operator="equal" id="{8AB0E90E-0CC5-4F6D-8D54-4747B56289A8}">
            <xm:f>Values!$A$6</xm:f>
            <x14:dxf>
              <fill>
                <patternFill>
                  <bgColor rgb="FFFFC000"/>
                </patternFill>
              </fill>
            </x14:dxf>
          </x14:cfRule>
          <x14:cfRule type="cellIs" priority="33" operator="equal" id="{B603318B-473E-48E4-80E8-717BF1EF606A}">
            <xm:f>Values!$A$5</xm:f>
            <x14:dxf>
              <fill>
                <patternFill>
                  <bgColor rgb="FFFF0000"/>
                </patternFill>
              </fill>
            </x14:dxf>
          </x14:cfRule>
          <x14:cfRule type="cellIs" priority="34" operator="equal" id="{AC501FD0-1908-489D-BDFD-10BD15028490}">
            <xm:f>Values!$A$4</xm:f>
            <x14:dxf>
              <fill>
                <patternFill>
                  <bgColor rgb="FFC00000"/>
                </patternFill>
              </fill>
            </x14:dxf>
          </x14:cfRule>
          <xm:sqref>F21</xm:sqref>
        </x14:conditionalFormatting>
        <x14:conditionalFormatting xmlns:xm="http://schemas.microsoft.com/office/excel/2006/main">
          <x14:cfRule type="cellIs" priority="26" operator="equal" id="{1A8FAB23-2460-4C1C-B3D0-43C50A9209F4}">
            <xm:f>Values!$A$14</xm:f>
            <x14:dxf>
              <fill>
                <patternFill>
                  <bgColor rgb="FF92D050"/>
                </patternFill>
              </fill>
            </x14:dxf>
          </x14:cfRule>
          <x14:cfRule type="cellIs" priority="27" operator="equal" id="{CF370E64-339B-47E1-A367-09AF3B16C7B0}">
            <xm:f>Values!$A$13</xm:f>
            <x14:dxf>
              <fill>
                <patternFill>
                  <bgColor rgb="FFFFFF00"/>
                </patternFill>
              </fill>
            </x14:dxf>
          </x14:cfRule>
          <x14:cfRule type="cellIs" priority="28" operator="equal" id="{2A5FD520-E10D-4E4A-ABAD-C5817864542F}">
            <xm:f>Values!$A$12</xm:f>
            <x14:dxf>
              <fill>
                <patternFill>
                  <bgColor rgb="FFFFC000"/>
                </patternFill>
              </fill>
            </x14:dxf>
          </x14:cfRule>
          <x14:cfRule type="cellIs" priority="29" operator="equal" id="{51D20086-7B27-4ED5-B074-CD04E075BC87}">
            <xm:f>Values!$A$11</xm:f>
            <x14:dxf>
              <fill>
                <patternFill>
                  <bgColor rgb="FFC00000"/>
                </patternFill>
              </fill>
            </x14:dxf>
          </x14:cfRule>
          <xm:sqref>G21</xm:sqref>
        </x14:conditionalFormatting>
        <x14:conditionalFormatting xmlns:xm="http://schemas.microsoft.com/office/excel/2006/main">
          <x14:cfRule type="cellIs" priority="22" operator="equal" id="{D7F21B84-3946-426E-AC25-3E27C4CA05BA}">
            <xm:f>Values!$A$20</xm:f>
            <x14:dxf>
              <fill>
                <patternFill>
                  <bgColor rgb="FF92D050"/>
                </patternFill>
              </fill>
            </x14:dxf>
          </x14:cfRule>
          <x14:cfRule type="cellIs" priority="23" operator="equal" id="{EC951A12-90A8-49F5-B346-43EED4E72B2F}">
            <xm:f>Values!$A$19</xm:f>
            <x14:dxf>
              <fill>
                <patternFill>
                  <bgColor rgb="FFFFFF00"/>
                </patternFill>
              </fill>
            </x14:dxf>
          </x14:cfRule>
          <x14:cfRule type="cellIs" priority="24" operator="equal" id="{A5CD7619-BC4A-48A9-9ECA-DA4AF4033126}">
            <xm:f>Values!$A$18</xm:f>
            <x14:dxf>
              <fill>
                <patternFill>
                  <bgColor rgb="FFFFC000"/>
                </patternFill>
              </fill>
            </x14:dxf>
          </x14:cfRule>
          <x14:cfRule type="cellIs" priority="25" operator="equal" id="{9CF4E4C4-E9BD-4C4D-9939-58E1AF1C9590}">
            <xm:f>Values!$A$17</xm:f>
            <x14:dxf>
              <fill>
                <patternFill>
                  <bgColor rgb="FFC00000"/>
                </patternFill>
              </fill>
            </x14:dxf>
          </x14:cfRule>
          <xm:sqref>H21</xm:sqref>
        </x14:conditionalFormatting>
        <x14:conditionalFormatting xmlns:xm="http://schemas.microsoft.com/office/excel/2006/main">
          <x14:cfRule type="cellIs" priority="18" operator="equal" id="{3781BE18-109B-4F87-ABC6-CECB275E366B}">
            <xm:f>Values!$A$26</xm:f>
            <x14:dxf>
              <fill>
                <patternFill>
                  <bgColor rgb="FF92D050"/>
                </patternFill>
              </fill>
            </x14:dxf>
          </x14:cfRule>
          <x14:cfRule type="cellIs" priority="19" operator="equal" id="{01849A2A-2A6B-45D3-B882-5DFCA12CBE8B}">
            <xm:f>Values!$A$25</xm:f>
            <x14:dxf>
              <fill>
                <patternFill>
                  <bgColor rgb="FFFFFF00"/>
                </patternFill>
              </fill>
            </x14:dxf>
          </x14:cfRule>
          <x14:cfRule type="cellIs" priority="20" operator="equal" id="{D98961E0-2035-466B-A150-9E8DB53AA3C6}">
            <xm:f>Values!$A$24</xm:f>
            <x14:dxf>
              <fill>
                <patternFill>
                  <bgColor rgb="FFFFC000"/>
                </patternFill>
              </fill>
            </x14:dxf>
          </x14:cfRule>
          <x14:cfRule type="cellIs" priority="21" operator="equal" id="{35471645-CF11-40F2-99BF-FD98D0289725}">
            <xm:f>Values!$A$23</xm:f>
            <x14:dxf>
              <fill>
                <patternFill>
                  <bgColor rgb="FFC00000"/>
                </patternFill>
              </fill>
            </x14:dxf>
          </x14:cfRule>
          <xm:sqref>I21</xm:sqref>
        </x14:conditionalFormatting>
        <x14:conditionalFormatting xmlns:xm="http://schemas.microsoft.com/office/excel/2006/main">
          <x14:cfRule type="cellIs" priority="13" operator="equal" id="{D1346B7C-4928-4B4F-8750-B1275C4523E7}">
            <xm:f>Values!$A$8</xm:f>
            <x14:dxf>
              <fill>
                <patternFill>
                  <bgColor rgb="FF92D050"/>
                </patternFill>
              </fill>
            </x14:dxf>
          </x14:cfRule>
          <x14:cfRule type="cellIs" priority="14" operator="equal" id="{345AB1B1-4807-4228-8B1C-B21FE7502B76}">
            <xm:f>Values!$A$7</xm:f>
            <x14:dxf>
              <fill>
                <patternFill>
                  <bgColor rgb="FFFFFF00"/>
                </patternFill>
              </fill>
            </x14:dxf>
          </x14:cfRule>
          <x14:cfRule type="cellIs" priority="15" operator="equal" id="{B458762D-99D0-422C-9FFA-D93B92243875}">
            <xm:f>Values!$A$6</xm:f>
            <x14:dxf>
              <fill>
                <patternFill>
                  <bgColor rgb="FFFFC000"/>
                </patternFill>
              </fill>
            </x14:dxf>
          </x14:cfRule>
          <x14:cfRule type="cellIs" priority="16" operator="equal" id="{2B87386B-325F-43EB-B069-4BF3EA593DD9}">
            <xm:f>Values!$A$5</xm:f>
            <x14:dxf>
              <fill>
                <patternFill>
                  <bgColor rgb="FFFF0000"/>
                </patternFill>
              </fill>
            </x14:dxf>
          </x14:cfRule>
          <x14:cfRule type="cellIs" priority="17" operator="equal" id="{DFED2891-B7F0-48FA-9F15-77EE5A9DFF19}">
            <xm:f>Values!$A$4</xm:f>
            <x14:dxf>
              <fill>
                <patternFill>
                  <bgColor rgb="FFC00000"/>
                </patternFill>
              </fill>
            </x14:dxf>
          </x14:cfRule>
          <xm:sqref>F22:F40</xm:sqref>
        </x14:conditionalFormatting>
        <x14:conditionalFormatting xmlns:xm="http://schemas.microsoft.com/office/excel/2006/main">
          <x14:cfRule type="cellIs" priority="9" operator="equal" id="{914E8041-CEDA-4D99-A876-57A6E6EF05F4}">
            <xm:f>Values!$A$14</xm:f>
            <x14:dxf>
              <fill>
                <patternFill>
                  <bgColor rgb="FF92D050"/>
                </patternFill>
              </fill>
            </x14:dxf>
          </x14:cfRule>
          <x14:cfRule type="cellIs" priority="10" operator="equal" id="{8D6C05BE-9DCD-4819-931D-FED25151124E}">
            <xm:f>Values!$A$13</xm:f>
            <x14:dxf>
              <fill>
                <patternFill>
                  <bgColor rgb="FFFFFF00"/>
                </patternFill>
              </fill>
            </x14:dxf>
          </x14:cfRule>
          <x14:cfRule type="cellIs" priority="11" operator="equal" id="{0A3BC1E3-EE1F-455D-95A7-E2EA58E3C850}">
            <xm:f>Values!$A$12</xm:f>
            <x14:dxf>
              <fill>
                <patternFill>
                  <bgColor rgb="FFFFC000"/>
                </patternFill>
              </fill>
            </x14:dxf>
          </x14:cfRule>
          <x14:cfRule type="cellIs" priority="12" operator="equal" id="{D519A19E-5B7C-45C1-BB6C-03FEE3BEAEAB}">
            <xm:f>Values!$A$11</xm:f>
            <x14:dxf>
              <fill>
                <patternFill>
                  <bgColor rgb="FFC00000"/>
                </patternFill>
              </fill>
            </x14:dxf>
          </x14:cfRule>
          <xm:sqref>G22:G40</xm:sqref>
        </x14:conditionalFormatting>
        <x14:conditionalFormatting xmlns:xm="http://schemas.microsoft.com/office/excel/2006/main">
          <x14:cfRule type="cellIs" priority="5" operator="equal" id="{E4074D21-E25B-4C7D-ABCF-4BB204F2BFE7}">
            <xm:f>Values!$A$20</xm:f>
            <x14:dxf>
              <fill>
                <patternFill>
                  <bgColor rgb="FF92D050"/>
                </patternFill>
              </fill>
            </x14:dxf>
          </x14:cfRule>
          <x14:cfRule type="cellIs" priority="6" operator="equal" id="{483B9E25-2CBC-4476-8537-9A1902AC6CF0}">
            <xm:f>Values!$A$19</xm:f>
            <x14:dxf>
              <fill>
                <patternFill>
                  <bgColor rgb="FFFFFF00"/>
                </patternFill>
              </fill>
            </x14:dxf>
          </x14:cfRule>
          <x14:cfRule type="cellIs" priority="7" operator="equal" id="{734F3474-AA90-4CC3-9CC4-1ACDC45FC4E1}">
            <xm:f>Values!$A$18</xm:f>
            <x14:dxf>
              <fill>
                <patternFill>
                  <bgColor rgb="FFFFC000"/>
                </patternFill>
              </fill>
            </x14:dxf>
          </x14:cfRule>
          <x14:cfRule type="cellIs" priority="8" operator="equal" id="{D51C0DE1-9E8D-4052-AC57-4DBB71123F42}">
            <xm:f>Values!$A$17</xm:f>
            <x14:dxf>
              <fill>
                <patternFill>
                  <bgColor rgb="FFC00000"/>
                </patternFill>
              </fill>
            </x14:dxf>
          </x14:cfRule>
          <xm:sqref>H22:H40</xm:sqref>
        </x14:conditionalFormatting>
        <x14:conditionalFormatting xmlns:xm="http://schemas.microsoft.com/office/excel/2006/main">
          <x14:cfRule type="cellIs" priority="1" operator="equal" id="{FB3D743D-10FE-4854-97FA-ADA030C0E1CF}">
            <xm:f>Values!$A$26</xm:f>
            <x14:dxf>
              <fill>
                <patternFill>
                  <bgColor rgb="FF92D050"/>
                </patternFill>
              </fill>
            </x14:dxf>
          </x14:cfRule>
          <x14:cfRule type="cellIs" priority="2" operator="equal" id="{B1AE5767-CC57-4279-9D19-052A4F3729CE}">
            <xm:f>Values!$A$25</xm:f>
            <x14:dxf>
              <fill>
                <patternFill>
                  <bgColor rgb="FFFFFF00"/>
                </patternFill>
              </fill>
            </x14:dxf>
          </x14:cfRule>
          <x14:cfRule type="cellIs" priority="3" operator="equal" id="{2267D876-33BC-4E66-BF89-89E4DF061C35}">
            <xm:f>Values!$A$24</xm:f>
            <x14:dxf>
              <fill>
                <patternFill>
                  <bgColor rgb="FFFFC000"/>
                </patternFill>
              </fill>
            </x14:dxf>
          </x14:cfRule>
          <x14:cfRule type="cellIs" priority="4" operator="equal" id="{604933FE-8D6A-4F2B-B666-89E3342BE475}">
            <xm:f>Values!$A$23</xm:f>
            <x14:dxf>
              <fill>
                <patternFill>
                  <bgColor rgb="FFC00000"/>
                </patternFill>
              </fill>
            </x14:dxf>
          </x14:cfRule>
          <xm:sqref>I22:I40</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Values!$A$23:$A$26</xm:f>
          </x14:formula1>
          <xm:sqref>I21:I40</xm:sqref>
        </x14:dataValidation>
        <x14:dataValidation type="list" allowBlank="1" showInputMessage="1" showErrorMessage="1">
          <x14:formula1>
            <xm:f>Values!$A$17:$A$20</xm:f>
          </x14:formula1>
          <xm:sqref>H21:H40</xm:sqref>
        </x14:dataValidation>
        <x14:dataValidation type="list" allowBlank="1" showInputMessage="1" showErrorMessage="1">
          <x14:formula1>
            <xm:f>Values!$A$11:$A$14</xm:f>
          </x14:formula1>
          <xm:sqref>G21:G40</xm:sqref>
        </x14:dataValidation>
        <x14:dataValidation type="list" allowBlank="1" showInputMessage="1" showErrorMessage="1">
          <x14:formula1>
            <xm:f>Values!$A$4:$A$8</xm:f>
          </x14:formula1>
          <xm:sqref>F21:F40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zoomScale="80" zoomScaleNormal="80" workbookViewId="0">
      <selection sqref="A1:I1"/>
    </sheetView>
  </sheetViews>
  <sheetFormatPr defaultColWidth="8.88671875" defaultRowHeight="14.4"/>
  <cols>
    <col min="1" max="2" width="8.88671875" style="5"/>
    <col min="3" max="3" width="71.33203125" style="5" customWidth="1"/>
    <col min="4" max="4" width="19.88671875" style="5" bestFit="1" customWidth="1"/>
    <col min="5" max="5" width="30.6640625" style="5" customWidth="1"/>
    <col min="6" max="6" width="20.88671875" style="5" bestFit="1" customWidth="1"/>
    <col min="7" max="7" width="26.77734375" style="5" bestFit="1" customWidth="1"/>
    <col min="8" max="8" width="25" style="5" bestFit="1" customWidth="1"/>
    <col min="9" max="9" width="26.5546875" style="5" bestFit="1" customWidth="1"/>
    <col min="10" max="10" width="8.88671875" style="5"/>
    <col min="11" max="14" width="0" style="5" hidden="1" customWidth="1"/>
    <col min="15" max="16384" width="8.88671875" style="5"/>
  </cols>
  <sheetData>
    <row r="1" spans="1:9" ht="59.4" customHeight="1">
      <c r="A1" s="45" t="s">
        <v>326</v>
      </c>
      <c r="B1" s="45"/>
      <c r="C1" s="45"/>
      <c r="D1" s="45"/>
      <c r="E1" s="45"/>
      <c r="F1" s="45"/>
      <c r="G1" s="45"/>
      <c r="H1" s="45"/>
      <c r="I1" s="45"/>
    </row>
    <row r="20" spans="1:14">
      <c r="A20" s="4" t="s">
        <v>11</v>
      </c>
      <c r="B20" s="4" t="s">
        <v>10</v>
      </c>
      <c r="C20" s="4" t="s">
        <v>12</v>
      </c>
      <c r="D20" s="4" t="s">
        <v>368</v>
      </c>
      <c r="E20" s="4" t="s">
        <v>13</v>
      </c>
      <c r="F20" s="4" t="s">
        <v>355</v>
      </c>
      <c r="G20" s="4" t="s">
        <v>356</v>
      </c>
      <c r="H20" s="4" t="s">
        <v>357</v>
      </c>
      <c r="I20" s="4" t="s">
        <v>358</v>
      </c>
    </row>
    <row r="21" spans="1:14" ht="57.6">
      <c r="A21" s="10">
        <v>14.1</v>
      </c>
      <c r="B21" s="10" t="s">
        <v>0</v>
      </c>
      <c r="C21" s="1" t="s">
        <v>227</v>
      </c>
      <c r="D21" s="2" t="s">
        <v>305</v>
      </c>
      <c r="E21" s="7" t="s">
        <v>91</v>
      </c>
      <c r="F21" s="8" t="s">
        <v>331</v>
      </c>
      <c r="G21" s="8" t="s">
        <v>337</v>
      </c>
      <c r="H21" s="8" t="s">
        <v>342</v>
      </c>
      <c r="I21" s="8" t="s">
        <v>347</v>
      </c>
      <c r="K21" s="36">
        <f>IF(F21="No Policy",0,IF(F21="Informal Policy",0.25,IF(F21="Partial Written Policy",0.5,IF(F21="Written Policy",0.75,IF(F21="Approved Written Policy",1,"INVALID")))))</f>
        <v>0</v>
      </c>
      <c r="L21" s="36">
        <f>IF(G21="Not Implemented",0,IF(G21="Parts of Policy Implemented",0.33,IF(G21="Implemented on Some Systems",0.66,IF(G21="Implemented on All Systems",1,"INVALID"))))</f>
        <v>0</v>
      </c>
      <c r="M21" s="36">
        <f>IF(H21="Not Automated",0,IF(H21="Parts of Policy Automated",0.33,IF(H21="Automated on Some Systems",0.66,IF(H21="Automated on All Systems",1,"INVALID"))))</f>
        <v>0</v>
      </c>
      <c r="N21" s="36">
        <f>IF(I21="Not Reported",0,IF(I21="Parts of Policy Reported",0.33,IF(I21="Reported on Some Systems",0.66,IF(I21="Reported on All Systems",1,"INVALID"))))</f>
        <v>0</v>
      </c>
    </row>
    <row r="22" spans="1:14" ht="87.6" customHeight="1">
      <c r="A22" s="10">
        <v>14.2</v>
      </c>
      <c r="B22" s="10" t="s">
        <v>0</v>
      </c>
      <c r="C22" s="1" t="s">
        <v>228</v>
      </c>
      <c r="D22" s="2" t="s">
        <v>305</v>
      </c>
      <c r="E22" s="7" t="s">
        <v>88</v>
      </c>
      <c r="F22" s="8" t="s">
        <v>331</v>
      </c>
      <c r="G22" s="8" t="s">
        <v>337</v>
      </c>
      <c r="H22" s="8" t="s">
        <v>342</v>
      </c>
      <c r="I22" s="8" t="s">
        <v>347</v>
      </c>
      <c r="K22" s="36">
        <f t="shared" ref="K22:K31" si="0">IF(F22="No Policy",0,IF(F22="Informal Policy",0.25,IF(F22="Partial Written Policy",0.5,IF(F22="Written Policy",0.75,IF(F22="Approved Written Policy",1,"INVALID")))))</f>
        <v>0</v>
      </c>
      <c r="L22" s="36">
        <f t="shared" ref="L22:L31" si="1">IF(G22="Not Implemented",0,IF(G22="Parts of Policy Implemented",0.33,IF(G22="Implemented on Some Systems",0.66,IF(G22="Implemented on All Systems",1,"INVALID"))))</f>
        <v>0</v>
      </c>
      <c r="M22" s="36">
        <f t="shared" ref="M22:M31" si="2">IF(H22="Not Automated",0,IF(H22="Parts of Policy Automated",0.33,IF(H22="Automated on Some Systems",0.66,IF(H22="Automated on All Systems",1,"INVALID"))))</f>
        <v>0</v>
      </c>
      <c r="N22" s="36">
        <f t="shared" ref="N22:N31" si="3">IF(I22="Not Reported",0,IF(I22="Parts of Policy Reported",0.33,IF(I22="Reported on Some Systems",0.66,IF(I22="Reported on All Systems",1,"INVALID"))))</f>
        <v>0</v>
      </c>
    </row>
    <row r="23" spans="1:14" ht="43.2">
      <c r="A23" s="10">
        <v>14.3</v>
      </c>
      <c r="B23" s="10" t="s">
        <v>0</v>
      </c>
      <c r="C23" s="1" t="s">
        <v>229</v>
      </c>
      <c r="D23" s="2" t="s">
        <v>305</v>
      </c>
      <c r="E23" s="7" t="s">
        <v>88</v>
      </c>
      <c r="F23" s="8" t="s">
        <v>331</v>
      </c>
      <c r="G23" s="8" t="s">
        <v>337</v>
      </c>
      <c r="H23" s="8" t="s">
        <v>342</v>
      </c>
      <c r="I23" s="8" t="s">
        <v>347</v>
      </c>
      <c r="K23" s="36">
        <f t="shared" si="0"/>
        <v>0</v>
      </c>
      <c r="L23" s="36">
        <f t="shared" si="1"/>
        <v>0</v>
      </c>
      <c r="M23" s="36">
        <f t="shared" si="2"/>
        <v>0</v>
      </c>
      <c r="N23" s="36">
        <f t="shared" si="3"/>
        <v>0</v>
      </c>
    </row>
    <row r="24" spans="1:14" ht="30" customHeight="1">
      <c r="A24" s="50">
        <v>14.4</v>
      </c>
      <c r="B24" s="50" t="s">
        <v>0</v>
      </c>
      <c r="C24" s="47" t="s">
        <v>230</v>
      </c>
      <c r="D24" s="2" t="s">
        <v>305</v>
      </c>
      <c r="E24" s="7" t="s">
        <v>98</v>
      </c>
      <c r="F24" s="8" t="s">
        <v>331</v>
      </c>
      <c r="G24" s="8" t="s">
        <v>337</v>
      </c>
      <c r="H24" s="8" t="s">
        <v>342</v>
      </c>
      <c r="I24" s="8" t="s">
        <v>347</v>
      </c>
      <c r="K24" s="36">
        <f t="shared" si="0"/>
        <v>0</v>
      </c>
      <c r="L24" s="36">
        <f t="shared" si="1"/>
        <v>0</v>
      </c>
      <c r="M24" s="36">
        <f t="shared" si="2"/>
        <v>0</v>
      </c>
      <c r="N24" s="36">
        <f t="shared" si="3"/>
        <v>0</v>
      </c>
    </row>
    <row r="25" spans="1:14" ht="30" customHeight="1">
      <c r="A25" s="50"/>
      <c r="B25" s="50"/>
      <c r="C25" s="47"/>
      <c r="D25" s="2" t="s">
        <v>305</v>
      </c>
      <c r="E25" s="7" t="s">
        <v>88</v>
      </c>
      <c r="F25" s="8" t="s">
        <v>331</v>
      </c>
      <c r="G25" s="8" t="s">
        <v>337</v>
      </c>
      <c r="H25" s="8" t="s">
        <v>342</v>
      </c>
      <c r="I25" s="8" t="s">
        <v>347</v>
      </c>
      <c r="K25" s="36">
        <f t="shared" si="0"/>
        <v>0</v>
      </c>
      <c r="L25" s="36">
        <f t="shared" si="1"/>
        <v>0</v>
      </c>
      <c r="M25" s="36">
        <f t="shared" si="2"/>
        <v>0</v>
      </c>
      <c r="N25" s="36">
        <f t="shared" si="3"/>
        <v>0</v>
      </c>
    </row>
    <row r="26" spans="1:14" ht="43.2">
      <c r="A26" s="10">
        <v>14.5</v>
      </c>
      <c r="B26" s="10" t="s">
        <v>0</v>
      </c>
      <c r="C26" s="1" t="s">
        <v>231</v>
      </c>
      <c r="D26" s="2" t="s">
        <v>306</v>
      </c>
      <c r="E26" s="7" t="s">
        <v>88</v>
      </c>
      <c r="F26" s="8" t="s">
        <v>331</v>
      </c>
      <c r="G26" s="8" t="s">
        <v>337</v>
      </c>
      <c r="H26" s="8" t="s">
        <v>342</v>
      </c>
      <c r="I26" s="8" t="s">
        <v>347</v>
      </c>
      <c r="K26" s="36">
        <f t="shared" si="0"/>
        <v>0</v>
      </c>
      <c r="L26" s="36">
        <f t="shared" si="1"/>
        <v>0</v>
      </c>
      <c r="M26" s="36">
        <f t="shared" si="2"/>
        <v>0</v>
      </c>
      <c r="N26" s="36">
        <f t="shared" si="3"/>
        <v>0</v>
      </c>
    </row>
    <row r="27" spans="1:14" ht="43.2">
      <c r="A27" s="10">
        <v>14.6</v>
      </c>
      <c r="B27" s="10" t="s">
        <v>24</v>
      </c>
      <c r="C27" s="1" t="s">
        <v>232</v>
      </c>
      <c r="D27" s="2" t="s">
        <v>304</v>
      </c>
      <c r="E27" s="7" t="s">
        <v>88</v>
      </c>
      <c r="F27" s="8" t="s">
        <v>331</v>
      </c>
      <c r="G27" s="8" t="s">
        <v>337</v>
      </c>
      <c r="H27" s="8" t="s">
        <v>342</v>
      </c>
      <c r="I27" s="8" t="s">
        <v>347</v>
      </c>
      <c r="K27" s="36">
        <f t="shared" si="0"/>
        <v>0</v>
      </c>
      <c r="L27" s="36">
        <f t="shared" si="1"/>
        <v>0</v>
      </c>
      <c r="M27" s="36">
        <f t="shared" si="2"/>
        <v>0</v>
      </c>
      <c r="N27" s="36">
        <f t="shared" si="3"/>
        <v>0</v>
      </c>
    </row>
    <row r="28" spans="1:14" ht="57.6">
      <c r="A28" s="10">
        <v>14.7</v>
      </c>
      <c r="B28" s="10" t="s">
        <v>24</v>
      </c>
      <c r="C28" s="1" t="s">
        <v>233</v>
      </c>
      <c r="D28" s="2" t="s">
        <v>305</v>
      </c>
      <c r="E28" s="7" t="s">
        <v>88</v>
      </c>
      <c r="F28" s="8" t="s">
        <v>331</v>
      </c>
      <c r="G28" s="8" t="s">
        <v>337</v>
      </c>
      <c r="H28" s="8" t="s">
        <v>342</v>
      </c>
      <c r="I28" s="8" t="s">
        <v>347</v>
      </c>
      <c r="K28" s="36">
        <f t="shared" si="0"/>
        <v>0</v>
      </c>
      <c r="L28" s="36">
        <f t="shared" si="1"/>
        <v>0</v>
      </c>
      <c r="M28" s="36">
        <f t="shared" si="2"/>
        <v>0</v>
      </c>
      <c r="N28" s="36">
        <f t="shared" si="3"/>
        <v>0</v>
      </c>
    </row>
    <row r="29" spans="1:14" ht="86.4">
      <c r="A29" s="10">
        <v>14.8</v>
      </c>
      <c r="B29" s="10" t="s">
        <v>24</v>
      </c>
      <c r="C29" s="1" t="s">
        <v>234</v>
      </c>
      <c r="D29" s="2" t="s">
        <v>306</v>
      </c>
      <c r="E29" s="7" t="s">
        <v>88</v>
      </c>
      <c r="F29" s="8" t="s">
        <v>331</v>
      </c>
      <c r="G29" s="8" t="s">
        <v>337</v>
      </c>
      <c r="H29" s="8" t="s">
        <v>342</v>
      </c>
      <c r="I29" s="8" t="s">
        <v>347</v>
      </c>
      <c r="K29" s="36">
        <f t="shared" si="0"/>
        <v>0</v>
      </c>
      <c r="L29" s="36">
        <f t="shared" si="1"/>
        <v>0</v>
      </c>
      <c r="M29" s="36">
        <f t="shared" si="2"/>
        <v>0</v>
      </c>
      <c r="N29" s="36">
        <f t="shared" si="3"/>
        <v>0</v>
      </c>
    </row>
    <row r="30" spans="1:14" ht="57.6">
      <c r="A30" s="10">
        <v>14.9</v>
      </c>
      <c r="B30" s="10" t="s">
        <v>1</v>
      </c>
      <c r="C30" s="1" t="s">
        <v>235</v>
      </c>
      <c r="D30" s="2" t="s">
        <v>306</v>
      </c>
      <c r="E30" s="7" t="s">
        <v>88</v>
      </c>
      <c r="F30" s="8" t="s">
        <v>331</v>
      </c>
      <c r="G30" s="8" t="s">
        <v>337</v>
      </c>
      <c r="H30" s="8" t="s">
        <v>342</v>
      </c>
      <c r="I30" s="8" t="s">
        <v>347</v>
      </c>
      <c r="K30" s="36">
        <f t="shared" si="0"/>
        <v>0</v>
      </c>
      <c r="L30" s="36">
        <f t="shared" si="1"/>
        <v>0</v>
      </c>
      <c r="M30" s="36">
        <f t="shared" si="2"/>
        <v>0</v>
      </c>
      <c r="N30" s="36">
        <f t="shared" si="3"/>
        <v>0</v>
      </c>
    </row>
    <row r="31" spans="1:14" ht="72">
      <c r="A31" s="10" t="s">
        <v>66</v>
      </c>
      <c r="B31" s="10" t="s">
        <v>1</v>
      </c>
      <c r="C31" s="21" t="s">
        <v>236</v>
      </c>
      <c r="D31" s="2" t="s">
        <v>306</v>
      </c>
      <c r="E31" s="7" t="s">
        <v>88</v>
      </c>
      <c r="F31" s="8" t="s">
        <v>331</v>
      </c>
      <c r="G31" s="8" t="s">
        <v>337</v>
      </c>
      <c r="H31" s="8" t="s">
        <v>342</v>
      </c>
      <c r="I31" s="8" t="s">
        <v>347</v>
      </c>
      <c r="K31" s="36">
        <f t="shared" si="0"/>
        <v>0</v>
      </c>
      <c r="L31" s="36">
        <f t="shared" si="1"/>
        <v>0</v>
      </c>
      <c r="M31" s="36">
        <f t="shared" si="2"/>
        <v>0</v>
      </c>
      <c r="N31" s="36">
        <f t="shared" si="3"/>
        <v>0</v>
      </c>
    </row>
    <row r="33" spans="1:16">
      <c r="E33" s="3" t="s">
        <v>101</v>
      </c>
      <c r="G33" s="37">
        <f>AVERAGE(K21:K31)</f>
        <v>0</v>
      </c>
    </row>
    <row r="34" spans="1:16">
      <c r="E34" s="7" t="s">
        <v>20</v>
      </c>
      <c r="F34" s="7"/>
      <c r="G34" s="37">
        <f>AVERAGE(L21:L31)</f>
        <v>0</v>
      </c>
    </row>
    <row r="35" spans="1:16">
      <c r="E35" s="7" t="s">
        <v>21</v>
      </c>
      <c r="F35" s="7"/>
      <c r="G35" s="37">
        <f>AVERAGE(M21:M31)</f>
        <v>0</v>
      </c>
    </row>
    <row r="36" spans="1:16">
      <c r="E36" s="7" t="s">
        <v>22</v>
      </c>
      <c r="F36" s="7"/>
      <c r="G36" s="37">
        <f>AVERAGE(N21:N31)</f>
        <v>0</v>
      </c>
    </row>
    <row r="37" spans="1:16">
      <c r="E37" s="7" t="s">
        <v>23</v>
      </c>
      <c r="F37" s="7"/>
      <c r="G37" s="37">
        <f>AVERAGE(G33:G36)</f>
        <v>0</v>
      </c>
    </row>
    <row r="38" spans="1:16">
      <c r="E38" s="7" t="s">
        <v>14</v>
      </c>
      <c r="F38" s="7"/>
      <c r="G38" s="37">
        <f>AVERAGE(L21,L22,L23,L24,L25,L28)</f>
        <v>0</v>
      </c>
      <c r="H38" s="9"/>
      <c r="I38" s="9"/>
    </row>
    <row r="39" spans="1:16">
      <c r="E39" s="7" t="s">
        <v>15</v>
      </c>
      <c r="F39" s="7"/>
      <c r="G39" s="37">
        <f>AVERAGE(M21,M22,M23,M24,M25,M28)</f>
        <v>0</v>
      </c>
    </row>
    <row r="40" spans="1:16">
      <c r="E40" s="7" t="s">
        <v>16</v>
      </c>
      <c r="F40" s="7"/>
      <c r="G40" s="37">
        <f>AVERAGE(N21,N22,N23,N24,N25,N28)</f>
        <v>0</v>
      </c>
    </row>
    <row r="41" spans="1:16">
      <c r="E41" s="7" t="s">
        <v>17</v>
      </c>
      <c r="F41" s="7"/>
      <c r="G41" s="37">
        <f>AVERAGE(L26,L27,L29,L30,L31)</f>
        <v>0</v>
      </c>
    </row>
    <row r="42" spans="1:16">
      <c r="E42" s="7" t="s">
        <v>18</v>
      </c>
      <c r="F42" s="7"/>
      <c r="G42" s="37">
        <f>AVERAGE(M26,M27,M29,M30,M31)</f>
        <v>0</v>
      </c>
    </row>
    <row r="43" spans="1:16">
      <c r="E43" s="7" t="s">
        <v>19</v>
      </c>
      <c r="F43" s="7"/>
      <c r="G43" s="37">
        <f>AVERAGE(N26,N27,N29,N30,N31)</f>
        <v>0</v>
      </c>
    </row>
    <row r="45" spans="1:16" ht="30" customHeight="1">
      <c r="A45" s="49" t="s">
        <v>329</v>
      </c>
      <c r="B45" s="49"/>
      <c r="C45" s="49"/>
      <c r="D45" s="49"/>
      <c r="E45" s="49"/>
      <c r="F45" s="49"/>
      <c r="G45" s="49"/>
      <c r="H45" s="49"/>
      <c r="I45" s="49"/>
      <c r="J45" s="49"/>
      <c r="K45" s="49"/>
      <c r="L45" s="49"/>
      <c r="M45" s="49"/>
      <c r="N45" s="49"/>
      <c r="O45" s="49"/>
      <c r="P45" s="49"/>
    </row>
  </sheetData>
  <mergeCells count="5">
    <mergeCell ref="A1:I1"/>
    <mergeCell ref="C24:C25"/>
    <mergeCell ref="B24:B25"/>
    <mergeCell ref="A24:A25"/>
    <mergeCell ref="A45:P45"/>
  </mergeCells>
  <hyperlinks>
    <hyperlink ref="A45" r:id="rId1" display="http://creativecommons.org/licenses/by-sa/4.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30" operator="equal" id="{3E453DAB-A811-44E3-8A5A-0950061DAEEE}">
            <xm:f>Values!$A$8</xm:f>
            <x14:dxf>
              <fill>
                <patternFill>
                  <bgColor rgb="FF92D050"/>
                </patternFill>
              </fill>
            </x14:dxf>
          </x14:cfRule>
          <x14:cfRule type="cellIs" priority="31" operator="equal" id="{A985736D-929F-45EC-9549-BAB039FA503E}">
            <xm:f>Values!$A$7</xm:f>
            <x14:dxf>
              <fill>
                <patternFill>
                  <bgColor rgb="FFFFFF00"/>
                </patternFill>
              </fill>
            </x14:dxf>
          </x14:cfRule>
          <x14:cfRule type="cellIs" priority="32" operator="equal" id="{2A67F9A2-7357-44C6-8134-1BB00C31134C}">
            <xm:f>Values!$A$6</xm:f>
            <x14:dxf>
              <fill>
                <patternFill>
                  <bgColor rgb="FFFFC000"/>
                </patternFill>
              </fill>
            </x14:dxf>
          </x14:cfRule>
          <x14:cfRule type="cellIs" priority="33" operator="equal" id="{C6CE72BA-0610-474E-BD1B-3DA310E70AA5}">
            <xm:f>Values!$A$5</xm:f>
            <x14:dxf>
              <fill>
                <patternFill>
                  <bgColor rgb="FFFF0000"/>
                </patternFill>
              </fill>
            </x14:dxf>
          </x14:cfRule>
          <x14:cfRule type="cellIs" priority="34" operator="equal" id="{0E780A14-6C02-4CE2-BFB0-3E5E55194B7B}">
            <xm:f>Values!$A$4</xm:f>
            <x14:dxf>
              <fill>
                <patternFill>
                  <bgColor rgb="FFC00000"/>
                </patternFill>
              </fill>
            </x14:dxf>
          </x14:cfRule>
          <xm:sqref>F21</xm:sqref>
        </x14:conditionalFormatting>
        <x14:conditionalFormatting xmlns:xm="http://schemas.microsoft.com/office/excel/2006/main">
          <x14:cfRule type="cellIs" priority="26" operator="equal" id="{7C9BF112-2F82-475E-9ACE-925FD862F2AB}">
            <xm:f>Values!$A$14</xm:f>
            <x14:dxf>
              <fill>
                <patternFill>
                  <bgColor rgb="FF92D050"/>
                </patternFill>
              </fill>
            </x14:dxf>
          </x14:cfRule>
          <x14:cfRule type="cellIs" priority="27" operator="equal" id="{15BB4DB6-7DAD-4C2E-8AA4-FCCCE263FB45}">
            <xm:f>Values!$A$13</xm:f>
            <x14:dxf>
              <fill>
                <patternFill>
                  <bgColor rgb="FFFFFF00"/>
                </patternFill>
              </fill>
            </x14:dxf>
          </x14:cfRule>
          <x14:cfRule type="cellIs" priority="28" operator="equal" id="{AC96BC5E-3750-4089-8187-DE8D6928E89F}">
            <xm:f>Values!$A$12</xm:f>
            <x14:dxf>
              <fill>
                <patternFill>
                  <bgColor rgb="FFFFC000"/>
                </patternFill>
              </fill>
            </x14:dxf>
          </x14:cfRule>
          <x14:cfRule type="cellIs" priority="29" operator="equal" id="{3985B759-5306-4B54-B14A-CBF09606618C}">
            <xm:f>Values!$A$11</xm:f>
            <x14:dxf>
              <fill>
                <patternFill>
                  <bgColor rgb="FFC00000"/>
                </patternFill>
              </fill>
            </x14:dxf>
          </x14:cfRule>
          <xm:sqref>G21</xm:sqref>
        </x14:conditionalFormatting>
        <x14:conditionalFormatting xmlns:xm="http://schemas.microsoft.com/office/excel/2006/main">
          <x14:cfRule type="cellIs" priority="22" operator="equal" id="{DD6D1427-B82C-4B35-AD55-E57B24B0CB23}">
            <xm:f>Values!$A$20</xm:f>
            <x14:dxf>
              <fill>
                <patternFill>
                  <bgColor rgb="FF92D050"/>
                </patternFill>
              </fill>
            </x14:dxf>
          </x14:cfRule>
          <x14:cfRule type="cellIs" priority="23" operator="equal" id="{C0ADFE26-7DFD-4AA6-AF07-442E3D13BD53}">
            <xm:f>Values!$A$19</xm:f>
            <x14:dxf>
              <fill>
                <patternFill>
                  <bgColor rgb="FFFFFF00"/>
                </patternFill>
              </fill>
            </x14:dxf>
          </x14:cfRule>
          <x14:cfRule type="cellIs" priority="24" operator="equal" id="{D679C735-7E8D-4E2A-889F-B389C3F1DBE2}">
            <xm:f>Values!$A$18</xm:f>
            <x14:dxf>
              <fill>
                <patternFill>
                  <bgColor rgb="FFFFC000"/>
                </patternFill>
              </fill>
            </x14:dxf>
          </x14:cfRule>
          <x14:cfRule type="cellIs" priority="25" operator="equal" id="{CE64E32E-B398-4AE6-B523-EF28D0806448}">
            <xm:f>Values!$A$17</xm:f>
            <x14:dxf>
              <fill>
                <patternFill>
                  <bgColor rgb="FFC00000"/>
                </patternFill>
              </fill>
            </x14:dxf>
          </x14:cfRule>
          <xm:sqref>H21</xm:sqref>
        </x14:conditionalFormatting>
        <x14:conditionalFormatting xmlns:xm="http://schemas.microsoft.com/office/excel/2006/main">
          <x14:cfRule type="cellIs" priority="18" operator="equal" id="{85F8AAD6-BE8A-4225-9601-EA179E3D594C}">
            <xm:f>Values!$A$26</xm:f>
            <x14:dxf>
              <fill>
                <patternFill>
                  <bgColor rgb="FF92D050"/>
                </patternFill>
              </fill>
            </x14:dxf>
          </x14:cfRule>
          <x14:cfRule type="cellIs" priority="19" operator="equal" id="{D99F7FA5-47D4-4D61-84AD-57DF30926BA3}">
            <xm:f>Values!$A$25</xm:f>
            <x14:dxf>
              <fill>
                <patternFill>
                  <bgColor rgb="FFFFFF00"/>
                </patternFill>
              </fill>
            </x14:dxf>
          </x14:cfRule>
          <x14:cfRule type="cellIs" priority="20" operator="equal" id="{E5CC8465-C685-422B-93B7-472A8137AB1D}">
            <xm:f>Values!$A$24</xm:f>
            <x14:dxf>
              <fill>
                <patternFill>
                  <bgColor rgb="FFFFC000"/>
                </patternFill>
              </fill>
            </x14:dxf>
          </x14:cfRule>
          <x14:cfRule type="cellIs" priority="21" operator="equal" id="{10516A18-7BB0-46F2-B932-D41173DA3470}">
            <xm:f>Values!$A$23</xm:f>
            <x14:dxf>
              <fill>
                <patternFill>
                  <bgColor rgb="FFC00000"/>
                </patternFill>
              </fill>
            </x14:dxf>
          </x14:cfRule>
          <xm:sqref>I21</xm:sqref>
        </x14:conditionalFormatting>
        <x14:conditionalFormatting xmlns:xm="http://schemas.microsoft.com/office/excel/2006/main">
          <x14:cfRule type="cellIs" priority="13" operator="equal" id="{2BB57E10-5002-4ED7-9DC6-0CDB432330C4}">
            <xm:f>Values!$A$8</xm:f>
            <x14:dxf>
              <fill>
                <patternFill>
                  <bgColor rgb="FF92D050"/>
                </patternFill>
              </fill>
            </x14:dxf>
          </x14:cfRule>
          <x14:cfRule type="cellIs" priority="14" operator="equal" id="{32B7F6CB-FE45-44F0-8D94-9EE3E9BC4DDB}">
            <xm:f>Values!$A$7</xm:f>
            <x14:dxf>
              <fill>
                <patternFill>
                  <bgColor rgb="FFFFFF00"/>
                </patternFill>
              </fill>
            </x14:dxf>
          </x14:cfRule>
          <x14:cfRule type="cellIs" priority="15" operator="equal" id="{D1D0CB75-2BB0-48C5-A1EF-5B116B4583D3}">
            <xm:f>Values!$A$6</xm:f>
            <x14:dxf>
              <fill>
                <patternFill>
                  <bgColor rgb="FFFFC000"/>
                </patternFill>
              </fill>
            </x14:dxf>
          </x14:cfRule>
          <x14:cfRule type="cellIs" priority="16" operator="equal" id="{5CEEC234-CDAA-4302-A993-FEF159A360C3}">
            <xm:f>Values!$A$5</xm:f>
            <x14:dxf>
              <fill>
                <patternFill>
                  <bgColor rgb="FFFF0000"/>
                </patternFill>
              </fill>
            </x14:dxf>
          </x14:cfRule>
          <x14:cfRule type="cellIs" priority="17" operator="equal" id="{B1982C60-97CB-476A-B1C0-491871C98046}">
            <xm:f>Values!$A$4</xm:f>
            <x14:dxf>
              <fill>
                <patternFill>
                  <bgColor rgb="FFC00000"/>
                </patternFill>
              </fill>
            </x14:dxf>
          </x14:cfRule>
          <xm:sqref>F22:F31</xm:sqref>
        </x14:conditionalFormatting>
        <x14:conditionalFormatting xmlns:xm="http://schemas.microsoft.com/office/excel/2006/main">
          <x14:cfRule type="cellIs" priority="9" operator="equal" id="{CD285D38-2546-48B8-BC00-5FAED37465E6}">
            <xm:f>Values!$A$14</xm:f>
            <x14:dxf>
              <fill>
                <patternFill>
                  <bgColor rgb="FF92D050"/>
                </patternFill>
              </fill>
            </x14:dxf>
          </x14:cfRule>
          <x14:cfRule type="cellIs" priority="10" operator="equal" id="{2D91A6E6-DE64-4A33-B432-1AF1DAA69EE2}">
            <xm:f>Values!$A$13</xm:f>
            <x14:dxf>
              <fill>
                <patternFill>
                  <bgColor rgb="FFFFFF00"/>
                </patternFill>
              </fill>
            </x14:dxf>
          </x14:cfRule>
          <x14:cfRule type="cellIs" priority="11" operator="equal" id="{B6670F0C-84CC-44C1-802F-139A68642D7C}">
            <xm:f>Values!$A$12</xm:f>
            <x14:dxf>
              <fill>
                <patternFill>
                  <bgColor rgb="FFFFC000"/>
                </patternFill>
              </fill>
            </x14:dxf>
          </x14:cfRule>
          <x14:cfRule type="cellIs" priority="12" operator="equal" id="{EB4B3743-2C5E-44FD-84AD-2FA9A204B59E}">
            <xm:f>Values!$A$11</xm:f>
            <x14:dxf>
              <fill>
                <patternFill>
                  <bgColor rgb="FFC00000"/>
                </patternFill>
              </fill>
            </x14:dxf>
          </x14:cfRule>
          <xm:sqref>G22:G31</xm:sqref>
        </x14:conditionalFormatting>
        <x14:conditionalFormatting xmlns:xm="http://schemas.microsoft.com/office/excel/2006/main">
          <x14:cfRule type="cellIs" priority="5" operator="equal" id="{5BC06A42-DA29-47BB-B3E7-03C62D887028}">
            <xm:f>Values!$A$20</xm:f>
            <x14:dxf>
              <fill>
                <patternFill>
                  <bgColor rgb="FF92D050"/>
                </patternFill>
              </fill>
            </x14:dxf>
          </x14:cfRule>
          <x14:cfRule type="cellIs" priority="6" operator="equal" id="{95FCA389-A2AD-48A2-B680-7F23EC1A264D}">
            <xm:f>Values!$A$19</xm:f>
            <x14:dxf>
              <fill>
                <patternFill>
                  <bgColor rgb="FFFFFF00"/>
                </patternFill>
              </fill>
            </x14:dxf>
          </x14:cfRule>
          <x14:cfRule type="cellIs" priority="7" operator="equal" id="{58121157-E80D-4364-B904-D92055EFA5B0}">
            <xm:f>Values!$A$18</xm:f>
            <x14:dxf>
              <fill>
                <patternFill>
                  <bgColor rgb="FFFFC000"/>
                </patternFill>
              </fill>
            </x14:dxf>
          </x14:cfRule>
          <x14:cfRule type="cellIs" priority="8" operator="equal" id="{B982A0D7-B66A-4BFA-9C22-DB02D6539A6D}">
            <xm:f>Values!$A$17</xm:f>
            <x14:dxf>
              <fill>
                <patternFill>
                  <bgColor rgb="FFC00000"/>
                </patternFill>
              </fill>
            </x14:dxf>
          </x14:cfRule>
          <xm:sqref>H22:H31</xm:sqref>
        </x14:conditionalFormatting>
        <x14:conditionalFormatting xmlns:xm="http://schemas.microsoft.com/office/excel/2006/main">
          <x14:cfRule type="cellIs" priority="1" operator="equal" id="{C667C5CC-5054-4CF6-A2C2-3F9D3AB2AB9C}">
            <xm:f>Values!$A$26</xm:f>
            <x14:dxf>
              <fill>
                <patternFill>
                  <bgColor rgb="FF92D050"/>
                </patternFill>
              </fill>
            </x14:dxf>
          </x14:cfRule>
          <x14:cfRule type="cellIs" priority="2" operator="equal" id="{A3757DA8-83C5-4F30-B895-332C9695A35E}">
            <xm:f>Values!$A$25</xm:f>
            <x14:dxf>
              <fill>
                <patternFill>
                  <bgColor rgb="FFFFFF00"/>
                </patternFill>
              </fill>
            </x14:dxf>
          </x14:cfRule>
          <x14:cfRule type="cellIs" priority="3" operator="equal" id="{88ECDDB1-C983-4EE3-87D0-93D3DCF8A047}">
            <xm:f>Values!$A$24</xm:f>
            <x14:dxf>
              <fill>
                <patternFill>
                  <bgColor rgb="FFFFC000"/>
                </patternFill>
              </fill>
            </x14:dxf>
          </x14:cfRule>
          <x14:cfRule type="cellIs" priority="4" operator="equal" id="{D0E7BB0E-DC27-48EA-8F51-5709A306F539}">
            <xm:f>Values!$A$23</xm:f>
            <x14:dxf>
              <fill>
                <patternFill>
                  <bgColor rgb="FFC00000"/>
                </patternFill>
              </fill>
            </x14:dxf>
          </x14:cfRule>
          <xm:sqref>I22:I31</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Values!$A$23:$A$26</xm:f>
          </x14:formula1>
          <xm:sqref>I21:I31</xm:sqref>
        </x14:dataValidation>
        <x14:dataValidation type="list" allowBlank="1" showInputMessage="1" showErrorMessage="1">
          <x14:formula1>
            <xm:f>Values!$A$17:$A$20</xm:f>
          </x14:formula1>
          <xm:sqref>H21:H31</xm:sqref>
        </x14:dataValidation>
        <x14:dataValidation type="list" allowBlank="1" showInputMessage="1" showErrorMessage="1">
          <x14:formula1>
            <xm:f>Values!$A$11:$A$14</xm:f>
          </x14:formula1>
          <xm:sqref>G21:G31</xm:sqref>
        </x14:dataValidation>
        <x14:dataValidation type="list" allowBlank="1" showInputMessage="1" showErrorMessage="1">
          <x14:formula1>
            <xm:f>Values!$A$4:$A$8</xm:f>
          </x14:formula1>
          <xm:sqref>F21:F31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zoomScale="80" zoomScaleNormal="80" workbookViewId="0">
      <selection sqref="A1:I1"/>
    </sheetView>
  </sheetViews>
  <sheetFormatPr defaultColWidth="8.88671875" defaultRowHeight="14.4"/>
  <cols>
    <col min="1" max="2" width="8.88671875" style="5"/>
    <col min="3" max="3" width="71.33203125" style="5" customWidth="1"/>
    <col min="4" max="4" width="19.88671875" style="5" bestFit="1" customWidth="1"/>
    <col min="5" max="5" width="30.6640625" style="5" customWidth="1"/>
    <col min="6" max="6" width="20.88671875" style="5" bestFit="1" customWidth="1"/>
    <col min="7" max="7" width="26.77734375" style="5" bestFit="1" customWidth="1"/>
    <col min="8" max="8" width="25" style="5" bestFit="1" customWidth="1"/>
    <col min="9" max="9" width="26.5546875" style="5" bestFit="1" customWidth="1"/>
    <col min="10" max="10" width="8.88671875" style="5"/>
    <col min="11" max="14" width="0" style="5" hidden="1" customWidth="1"/>
    <col min="15" max="16384" width="8.88671875" style="5"/>
  </cols>
  <sheetData>
    <row r="1" spans="1:9" ht="59.4" customHeight="1">
      <c r="A1" s="45" t="s">
        <v>40</v>
      </c>
      <c r="B1" s="45"/>
      <c r="C1" s="45"/>
      <c r="D1" s="45"/>
      <c r="E1" s="45"/>
      <c r="F1" s="45"/>
      <c r="G1" s="45"/>
      <c r="H1" s="45"/>
      <c r="I1" s="45"/>
    </row>
    <row r="20" spans="1:14">
      <c r="A20" s="4" t="s">
        <v>11</v>
      </c>
      <c r="B20" s="4" t="s">
        <v>10</v>
      </c>
      <c r="C20" s="4" t="s">
        <v>12</v>
      </c>
      <c r="D20" s="4" t="s">
        <v>368</v>
      </c>
      <c r="E20" s="4" t="s">
        <v>13</v>
      </c>
      <c r="F20" s="4" t="s">
        <v>355</v>
      </c>
      <c r="G20" s="4" t="s">
        <v>356</v>
      </c>
      <c r="H20" s="4" t="s">
        <v>357</v>
      </c>
      <c r="I20" s="4" t="s">
        <v>358</v>
      </c>
    </row>
    <row r="21" spans="1:14" ht="29.4" customHeight="1">
      <c r="A21" s="50">
        <v>15.1</v>
      </c>
      <c r="B21" s="50" t="s">
        <v>0</v>
      </c>
      <c r="C21" s="52" t="s">
        <v>237</v>
      </c>
      <c r="D21" s="2" t="s">
        <v>305</v>
      </c>
      <c r="E21" s="7" t="s">
        <v>7</v>
      </c>
      <c r="F21" s="8" t="s">
        <v>331</v>
      </c>
      <c r="G21" s="8" t="s">
        <v>337</v>
      </c>
      <c r="H21" s="8" t="s">
        <v>342</v>
      </c>
      <c r="I21" s="8" t="s">
        <v>347</v>
      </c>
      <c r="K21" s="36">
        <f>IF(F21="No Policy",0,IF(F21="Informal Policy",0.25,IF(F21="Partial Written Policy",0.5,IF(F21="Written Policy",0.75,IF(F21="Approved Written Policy",1,"INVALID")))))</f>
        <v>0</v>
      </c>
      <c r="L21" s="36">
        <f>IF(G21="Not Implemented",0,IF(G21="Parts of Policy Implemented",0.33,IF(G21="Implemented on Some Systems",0.66,IF(G21="Implemented on All Systems",1,"INVALID"))))</f>
        <v>0</v>
      </c>
      <c r="M21" s="36">
        <f>IF(H21="Not Automated",0,IF(H21="Parts of Policy Automated",0.33,IF(H21="Automated on Some Systems",0.66,IF(H21="Automated on All Systems",1,"INVALID"))))</f>
        <v>0</v>
      </c>
      <c r="N21" s="36">
        <f>IF(I21="Not Reported",0,IF(I21="Parts of Policy Reported",0.33,IF(I21="Reported on Some Systems",0.66,IF(I21="Reported on All Systems",1,"INVALID"))))</f>
        <v>0</v>
      </c>
    </row>
    <row r="22" spans="1:14" ht="29.4" customHeight="1">
      <c r="A22" s="50"/>
      <c r="B22" s="50"/>
      <c r="C22" s="52"/>
      <c r="D22" s="2" t="s">
        <v>305</v>
      </c>
      <c r="E22" s="7" t="s">
        <v>92</v>
      </c>
      <c r="F22" s="8" t="s">
        <v>331</v>
      </c>
      <c r="G22" s="8" t="s">
        <v>337</v>
      </c>
      <c r="H22" s="8" t="s">
        <v>342</v>
      </c>
      <c r="I22" s="8" t="s">
        <v>347</v>
      </c>
      <c r="K22" s="36">
        <f t="shared" ref="K22:K25" si="0">IF(F22="No Policy",0,IF(F22="Informal Policy",0.25,IF(F22="Partial Written Policy",0.5,IF(F22="Written Policy",0.75,IF(F22="Approved Written Policy",1,"INVALID")))))</f>
        <v>0</v>
      </c>
      <c r="L22" s="36">
        <f t="shared" ref="L22:L25" si="1">IF(G22="Not Implemented",0,IF(G22="Parts of Policy Implemented",0.33,IF(G22="Implemented on Some Systems",0.66,IF(G22="Implemented on All Systems",1,"INVALID"))))</f>
        <v>0</v>
      </c>
      <c r="M22" s="36">
        <f t="shared" ref="M22:M25" si="2">IF(H22="Not Automated",0,IF(H22="Parts of Policy Automated",0.33,IF(H22="Automated on Some Systems",0.66,IF(H22="Automated on All Systems",1,"INVALID"))))</f>
        <v>0</v>
      </c>
      <c r="N22" s="36">
        <f t="shared" ref="N22:N25" si="3">IF(I22="Not Reported",0,IF(I22="Parts of Policy Reported",0.33,IF(I22="Reported on Some Systems",0.66,IF(I22="Reported on All Systems",1,"INVALID"))))</f>
        <v>0</v>
      </c>
    </row>
    <row r="23" spans="1:14" ht="28.8">
      <c r="A23" s="10">
        <v>15.3</v>
      </c>
      <c r="B23" s="10" t="s">
        <v>24</v>
      </c>
      <c r="C23" s="26" t="s">
        <v>238</v>
      </c>
      <c r="D23" s="2" t="s">
        <v>306</v>
      </c>
      <c r="E23" s="7" t="s">
        <v>88</v>
      </c>
      <c r="F23" s="8" t="s">
        <v>331</v>
      </c>
      <c r="G23" s="8" t="s">
        <v>337</v>
      </c>
      <c r="H23" s="8" t="s">
        <v>342</v>
      </c>
      <c r="I23" s="8" t="s">
        <v>347</v>
      </c>
      <c r="K23" s="36">
        <f t="shared" si="0"/>
        <v>0</v>
      </c>
      <c r="L23" s="36">
        <f t="shared" si="1"/>
        <v>0</v>
      </c>
      <c r="M23" s="36">
        <f t="shared" si="2"/>
        <v>0</v>
      </c>
      <c r="N23" s="36">
        <f t="shared" si="3"/>
        <v>0</v>
      </c>
    </row>
    <row r="24" spans="1:14" ht="43.2">
      <c r="A24" s="10">
        <v>15.4</v>
      </c>
      <c r="B24" s="10" t="s">
        <v>26</v>
      </c>
      <c r="C24" s="26" t="s">
        <v>239</v>
      </c>
      <c r="D24" s="2" t="s">
        <v>305</v>
      </c>
      <c r="E24" s="7" t="s">
        <v>7</v>
      </c>
      <c r="F24" s="8" t="s">
        <v>331</v>
      </c>
      <c r="G24" s="8" t="s">
        <v>337</v>
      </c>
      <c r="H24" s="8" t="s">
        <v>342</v>
      </c>
      <c r="I24" s="8" t="s">
        <v>347</v>
      </c>
      <c r="K24" s="36">
        <f t="shared" si="0"/>
        <v>0</v>
      </c>
      <c r="L24" s="36">
        <f t="shared" si="1"/>
        <v>0</v>
      </c>
      <c r="M24" s="36">
        <f t="shared" si="2"/>
        <v>0</v>
      </c>
      <c r="N24" s="36">
        <f t="shared" si="3"/>
        <v>0</v>
      </c>
    </row>
    <row r="25" spans="1:14" ht="61.2" customHeight="1">
      <c r="A25" s="10">
        <v>15.5</v>
      </c>
      <c r="B25" s="10" t="s">
        <v>1</v>
      </c>
      <c r="C25" s="24" t="s">
        <v>240</v>
      </c>
      <c r="D25" s="2" t="s">
        <v>305</v>
      </c>
      <c r="E25" s="7" t="s">
        <v>93</v>
      </c>
      <c r="F25" s="8" t="s">
        <v>331</v>
      </c>
      <c r="G25" s="8" t="s">
        <v>337</v>
      </c>
      <c r="H25" s="8" t="s">
        <v>342</v>
      </c>
      <c r="I25" s="8" t="s">
        <v>347</v>
      </c>
      <c r="K25" s="36">
        <f t="shared" si="0"/>
        <v>0</v>
      </c>
      <c r="L25" s="36">
        <f t="shared" si="1"/>
        <v>0</v>
      </c>
      <c r="M25" s="36">
        <f t="shared" si="2"/>
        <v>0</v>
      </c>
      <c r="N25" s="36">
        <f t="shared" si="3"/>
        <v>0</v>
      </c>
    </row>
    <row r="27" spans="1:14">
      <c r="E27" s="3" t="s">
        <v>101</v>
      </c>
      <c r="G27" s="37">
        <f>AVERAGE(K21:K25)</f>
        <v>0</v>
      </c>
    </row>
    <row r="28" spans="1:14">
      <c r="E28" s="7" t="s">
        <v>20</v>
      </c>
      <c r="F28" s="7"/>
      <c r="G28" s="37">
        <f>AVERAGE(L21:L25)</f>
        <v>0</v>
      </c>
    </row>
    <row r="29" spans="1:14">
      <c r="E29" s="7" t="s">
        <v>21</v>
      </c>
      <c r="F29" s="7"/>
      <c r="G29" s="37">
        <f>AVERAGE(M21:M25)</f>
        <v>0</v>
      </c>
    </row>
    <row r="30" spans="1:14">
      <c r="E30" s="7" t="s">
        <v>22</v>
      </c>
      <c r="F30" s="7"/>
      <c r="G30" s="37">
        <f>AVERAGE(N21:N25)</f>
        <v>0</v>
      </c>
    </row>
    <row r="31" spans="1:14">
      <c r="E31" s="7" t="s">
        <v>23</v>
      </c>
      <c r="F31" s="7"/>
      <c r="G31" s="37">
        <f>AVERAGE(G27:G30)</f>
        <v>0</v>
      </c>
    </row>
    <row r="32" spans="1:14">
      <c r="E32" s="7" t="s">
        <v>14</v>
      </c>
      <c r="F32" s="7"/>
      <c r="G32" s="37">
        <f>AVERAGE(L21:L22,L24,L25)</f>
        <v>0</v>
      </c>
      <c r="H32" s="9"/>
      <c r="I32" s="9"/>
    </row>
    <row r="33" spans="1:16">
      <c r="E33" s="7" t="s">
        <v>15</v>
      </c>
      <c r="F33" s="7"/>
      <c r="G33" s="37">
        <f>AVERAGE(M21:M22,M24,M25)</f>
        <v>0</v>
      </c>
    </row>
    <row r="34" spans="1:16">
      <c r="E34" s="7" t="s">
        <v>16</v>
      </c>
      <c r="F34" s="7"/>
      <c r="G34" s="37">
        <f>AVERAGE(N21:N22,N24,N25)</f>
        <v>0</v>
      </c>
    </row>
    <row r="35" spans="1:16">
      <c r="E35" s="7" t="s">
        <v>17</v>
      </c>
      <c r="F35" s="7"/>
      <c r="G35" s="37">
        <f>AVERAGE(L23)</f>
        <v>0</v>
      </c>
    </row>
    <row r="36" spans="1:16">
      <c r="E36" s="7" t="s">
        <v>18</v>
      </c>
      <c r="F36" s="7"/>
      <c r="G36" s="37">
        <f>AVERAGE(M23)</f>
        <v>0</v>
      </c>
    </row>
    <row r="37" spans="1:16">
      <c r="E37" s="7" t="s">
        <v>19</v>
      </c>
      <c r="F37" s="7"/>
      <c r="G37" s="37">
        <f>AVERAGE(N23)</f>
        <v>0</v>
      </c>
    </row>
    <row r="39" spans="1:16" ht="30" customHeight="1">
      <c r="A39" s="49" t="s">
        <v>329</v>
      </c>
      <c r="B39" s="49"/>
      <c r="C39" s="49"/>
      <c r="D39" s="49"/>
      <c r="E39" s="49"/>
      <c r="F39" s="49"/>
      <c r="G39" s="49"/>
      <c r="H39" s="49"/>
      <c r="I39" s="49"/>
      <c r="J39" s="49"/>
      <c r="K39" s="49"/>
      <c r="L39" s="49"/>
      <c r="M39" s="49"/>
      <c r="N39" s="49"/>
      <c r="O39" s="49"/>
      <c r="P39" s="49"/>
    </row>
  </sheetData>
  <mergeCells count="5">
    <mergeCell ref="A1:I1"/>
    <mergeCell ref="A21:A22"/>
    <mergeCell ref="B21:B22"/>
    <mergeCell ref="C21:C22"/>
    <mergeCell ref="A39:P39"/>
  </mergeCells>
  <hyperlinks>
    <hyperlink ref="A39" r:id="rId1" display="http://creativecommons.org/licenses/by-sa/4.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30" operator="equal" id="{39FCBA20-C956-4904-AF97-BCAD5B16302A}">
            <xm:f>Values!$A$8</xm:f>
            <x14:dxf>
              <fill>
                <patternFill>
                  <bgColor rgb="FF92D050"/>
                </patternFill>
              </fill>
            </x14:dxf>
          </x14:cfRule>
          <x14:cfRule type="cellIs" priority="31" operator="equal" id="{5A567EB2-A1A0-4C98-94B6-D8B9C37CF2FD}">
            <xm:f>Values!$A$7</xm:f>
            <x14:dxf>
              <fill>
                <patternFill>
                  <bgColor rgb="FFFFFF00"/>
                </patternFill>
              </fill>
            </x14:dxf>
          </x14:cfRule>
          <x14:cfRule type="cellIs" priority="32" operator="equal" id="{10FEBD8E-6F9F-4B1C-8668-90A13B553E75}">
            <xm:f>Values!$A$6</xm:f>
            <x14:dxf>
              <fill>
                <patternFill>
                  <bgColor rgb="FFFFC000"/>
                </patternFill>
              </fill>
            </x14:dxf>
          </x14:cfRule>
          <x14:cfRule type="cellIs" priority="33" operator="equal" id="{9EB134AF-F7E0-45A9-923C-E7891C21DDC3}">
            <xm:f>Values!$A$5</xm:f>
            <x14:dxf>
              <fill>
                <patternFill>
                  <bgColor rgb="FFFF0000"/>
                </patternFill>
              </fill>
            </x14:dxf>
          </x14:cfRule>
          <x14:cfRule type="cellIs" priority="34" operator="equal" id="{694E3BC2-5F6B-47A2-B68B-48A679A5B31A}">
            <xm:f>Values!$A$4</xm:f>
            <x14:dxf>
              <fill>
                <patternFill>
                  <bgColor rgb="FFC00000"/>
                </patternFill>
              </fill>
            </x14:dxf>
          </x14:cfRule>
          <xm:sqref>F21</xm:sqref>
        </x14:conditionalFormatting>
        <x14:conditionalFormatting xmlns:xm="http://schemas.microsoft.com/office/excel/2006/main">
          <x14:cfRule type="cellIs" priority="26" operator="equal" id="{B3DCC8BA-E832-4DFF-9DC3-6C3260AD4884}">
            <xm:f>Values!$A$14</xm:f>
            <x14:dxf>
              <fill>
                <patternFill>
                  <bgColor rgb="FF92D050"/>
                </patternFill>
              </fill>
            </x14:dxf>
          </x14:cfRule>
          <x14:cfRule type="cellIs" priority="27" operator="equal" id="{72C58F94-009E-4534-8A95-2DFE3F961C42}">
            <xm:f>Values!$A$13</xm:f>
            <x14:dxf>
              <fill>
                <patternFill>
                  <bgColor rgb="FFFFFF00"/>
                </patternFill>
              </fill>
            </x14:dxf>
          </x14:cfRule>
          <x14:cfRule type="cellIs" priority="28" operator="equal" id="{130DAF7B-FBB5-4EE2-8798-A3DBD1AB7244}">
            <xm:f>Values!$A$12</xm:f>
            <x14:dxf>
              <fill>
                <patternFill>
                  <bgColor rgb="FFFFC000"/>
                </patternFill>
              </fill>
            </x14:dxf>
          </x14:cfRule>
          <x14:cfRule type="cellIs" priority="29" operator="equal" id="{A52CBDF8-52A6-4786-8441-1E68AE7154C4}">
            <xm:f>Values!$A$11</xm:f>
            <x14:dxf>
              <fill>
                <patternFill>
                  <bgColor rgb="FFC00000"/>
                </patternFill>
              </fill>
            </x14:dxf>
          </x14:cfRule>
          <xm:sqref>G21</xm:sqref>
        </x14:conditionalFormatting>
        <x14:conditionalFormatting xmlns:xm="http://schemas.microsoft.com/office/excel/2006/main">
          <x14:cfRule type="cellIs" priority="22" operator="equal" id="{D38AEE17-85D0-49B5-B17C-45F18BC75D29}">
            <xm:f>Values!$A$20</xm:f>
            <x14:dxf>
              <fill>
                <patternFill>
                  <bgColor rgb="FF92D050"/>
                </patternFill>
              </fill>
            </x14:dxf>
          </x14:cfRule>
          <x14:cfRule type="cellIs" priority="23" operator="equal" id="{DEF7EDF4-B9F9-473D-83DE-5779E10C351B}">
            <xm:f>Values!$A$19</xm:f>
            <x14:dxf>
              <fill>
                <patternFill>
                  <bgColor rgb="FFFFFF00"/>
                </patternFill>
              </fill>
            </x14:dxf>
          </x14:cfRule>
          <x14:cfRule type="cellIs" priority="24" operator="equal" id="{D9DCC0FB-C83D-4D2E-BB45-3DF2BF3ADA23}">
            <xm:f>Values!$A$18</xm:f>
            <x14:dxf>
              <fill>
                <patternFill>
                  <bgColor rgb="FFFFC000"/>
                </patternFill>
              </fill>
            </x14:dxf>
          </x14:cfRule>
          <x14:cfRule type="cellIs" priority="25" operator="equal" id="{C017909A-B369-4438-AAA9-F01039C2AAC4}">
            <xm:f>Values!$A$17</xm:f>
            <x14:dxf>
              <fill>
                <patternFill>
                  <bgColor rgb="FFC00000"/>
                </patternFill>
              </fill>
            </x14:dxf>
          </x14:cfRule>
          <xm:sqref>H21</xm:sqref>
        </x14:conditionalFormatting>
        <x14:conditionalFormatting xmlns:xm="http://schemas.microsoft.com/office/excel/2006/main">
          <x14:cfRule type="cellIs" priority="18" operator="equal" id="{B2B607F8-0800-460B-AF5A-1D24D013FBC5}">
            <xm:f>Values!$A$26</xm:f>
            <x14:dxf>
              <fill>
                <patternFill>
                  <bgColor rgb="FF92D050"/>
                </patternFill>
              </fill>
            </x14:dxf>
          </x14:cfRule>
          <x14:cfRule type="cellIs" priority="19" operator="equal" id="{17023FF0-AA23-41AA-9FC1-832DD6F1B4B0}">
            <xm:f>Values!$A$25</xm:f>
            <x14:dxf>
              <fill>
                <patternFill>
                  <bgColor rgb="FFFFFF00"/>
                </patternFill>
              </fill>
            </x14:dxf>
          </x14:cfRule>
          <x14:cfRule type="cellIs" priority="20" operator="equal" id="{C84609B3-9547-47CA-A61B-0B33ED55033A}">
            <xm:f>Values!$A$24</xm:f>
            <x14:dxf>
              <fill>
                <patternFill>
                  <bgColor rgb="FFFFC000"/>
                </patternFill>
              </fill>
            </x14:dxf>
          </x14:cfRule>
          <x14:cfRule type="cellIs" priority="21" operator="equal" id="{5957E371-3343-487E-9E90-A756157941B5}">
            <xm:f>Values!$A$23</xm:f>
            <x14:dxf>
              <fill>
                <patternFill>
                  <bgColor rgb="FFC00000"/>
                </patternFill>
              </fill>
            </x14:dxf>
          </x14:cfRule>
          <xm:sqref>I21</xm:sqref>
        </x14:conditionalFormatting>
        <x14:conditionalFormatting xmlns:xm="http://schemas.microsoft.com/office/excel/2006/main">
          <x14:cfRule type="cellIs" priority="13" operator="equal" id="{A8558B38-6371-44EB-B9F7-74DA75D0A920}">
            <xm:f>Values!$A$8</xm:f>
            <x14:dxf>
              <fill>
                <patternFill>
                  <bgColor rgb="FF92D050"/>
                </patternFill>
              </fill>
            </x14:dxf>
          </x14:cfRule>
          <x14:cfRule type="cellIs" priority="14" operator="equal" id="{5D3BE7BE-F86A-4009-8303-AEAD57E718FD}">
            <xm:f>Values!$A$7</xm:f>
            <x14:dxf>
              <fill>
                <patternFill>
                  <bgColor rgb="FFFFFF00"/>
                </patternFill>
              </fill>
            </x14:dxf>
          </x14:cfRule>
          <x14:cfRule type="cellIs" priority="15" operator="equal" id="{837CA687-73AF-43CE-9ED0-6CFD6974A1F4}">
            <xm:f>Values!$A$6</xm:f>
            <x14:dxf>
              <fill>
                <patternFill>
                  <bgColor rgb="FFFFC000"/>
                </patternFill>
              </fill>
            </x14:dxf>
          </x14:cfRule>
          <x14:cfRule type="cellIs" priority="16" operator="equal" id="{9EC1B436-CD15-4ADC-8540-D633C224ECF0}">
            <xm:f>Values!$A$5</xm:f>
            <x14:dxf>
              <fill>
                <patternFill>
                  <bgColor rgb="FFFF0000"/>
                </patternFill>
              </fill>
            </x14:dxf>
          </x14:cfRule>
          <x14:cfRule type="cellIs" priority="17" operator="equal" id="{178D0737-B5FF-412C-8717-F0464CEF49F4}">
            <xm:f>Values!$A$4</xm:f>
            <x14:dxf>
              <fill>
                <patternFill>
                  <bgColor rgb="FFC00000"/>
                </patternFill>
              </fill>
            </x14:dxf>
          </x14:cfRule>
          <xm:sqref>F22:F25</xm:sqref>
        </x14:conditionalFormatting>
        <x14:conditionalFormatting xmlns:xm="http://schemas.microsoft.com/office/excel/2006/main">
          <x14:cfRule type="cellIs" priority="9" operator="equal" id="{89912634-6426-4DA8-AC01-9E9F819AA2B1}">
            <xm:f>Values!$A$14</xm:f>
            <x14:dxf>
              <fill>
                <patternFill>
                  <bgColor rgb="FF92D050"/>
                </patternFill>
              </fill>
            </x14:dxf>
          </x14:cfRule>
          <x14:cfRule type="cellIs" priority="10" operator="equal" id="{A27E7DFB-689E-41D1-B019-93A7EA603659}">
            <xm:f>Values!$A$13</xm:f>
            <x14:dxf>
              <fill>
                <patternFill>
                  <bgColor rgb="FFFFFF00"/>
                </patternFill>
              </fill>
            </x14:dxf>
          </x14:cfRule>
          <x14:cfRule type="cellIs" priority="11" operator="equal" id="{57C4131C-E221-417A-A966-8A8D968F83BD}">
            <xm:f>Values!$A$12</xm:f>
            <x14:dxf>
              <fill>
                <patternFill>
                  <bgColor rgb="FFFFC000"/>
                </patternFill>
              </fill>
            </x14:dxf>
          </x14:cfRule>
          <x14:cfRule type="cellIs" priority="12" operator="equal" id="{AB84086A-68CD-484E-9065-F51DD281BFFF}">
            <xm:f>Values!$A$11</xm:f>
            <x14:dxf>
              <fill>
                <patternFill>
                  <bgColor rgb="FFC00000"/>
                </patternFill>
              </fill>
            </x14:dxf>
          </x14:cfRule>
          <xm:sqref>G22:G25</xm:sqref>
        </x14:conditionalFormatting>
        <x14:conditionalFormatting xmlns:xm="http://schemas.microsoft.com/office/excel/2006/main">
          <x14:cfRule type="cellIs" priority="5" operator="equal" id="{0122EE2B-7008-4A23-A414-34564DDA4C47}">
            <xm:f>Values!$A$20</xm:f>
            <x14:dxf>
              <fill>
                <patternFill>
                  <bgColor rgb="FF92D050"/>
                </patternFill>
              </fill>
            </x14:dxf>
          </x14:cfRule>
          <x14:cfRule type="cellIs" priority="6" operator="equal" id="{93D4EEAC-E7E3-4832-AA20-B09B5CEA0F4F}">
            <xm:f>Values!$A$19</xm:f>
            <x14:dxf>
              <fill>
                <patternFill>
                  <bgColor rgb="FFFFFF00"/>
                </patternFill>
              </fill>
            </x14:dxf>
          </x14:cfRule>
          <x14:cfRule type="cellIs" priority="7" operator="equal" id="{B5B59979-446F-4A45-BEC6-B29B74331C82}">
            <xm:f>Values!$A$18</xm:f>
            <x14:dxf>
              <fill>
                <patternFill>
                  <bgColor rgb="FFFFC000"/>
                </patternFill>
              </fill>
            </x14:dxf>
          </x14:cfRule>
          <x14:cfRule type="cellIs" priority="8" operator="equal" id="{6E0A5CAF-1417-4E4C-9EEA-8154B9AF288C}">
            <xm:f>Values!$A$17</xm:f>
            <x14:dxf>
              <fill>
                <patternFill>
                  <bgColor rgb="FFC00000"/>
                </patternFill>
              </fill>
            </x14:dxf>
          </x14:cfRule>
          <xm:sqref>H22:H25</xm:sqref>
        </x14:conditionalFormatting>
        <x14:conditionalFormatting xmlns:xm="http://schemas.microsoft.com/office/excel/2006/main">
          <x14:cfRule type="cellIs" priority="1" operator="equal" id="{E441D951-C53D-447F-92BA-8711610C8087}">
            <xm:f>Values!$A$26</xm:f>
            <x14:dxf>
              <fill>
                <patternFill>
                  <bgColor rgb="FF92D050"/>
                </patternFill>
              </fill>
            </x14:dxf>
          </x14:cfRule>
          <x14:cfRule type="cellIs" priority="2" operator="equal" id="{C67136D2-51DE-4266-8B9E-A59FB07ED084}">
            <xm:f>Values!$A$25</xm:f>
            <x14:dxf>
              <fill>
                <patternFill>
                  <bgColor rgb="FFFFFF00"/>
                </patternFill>
              </fill>
            </x14:dxf>
          </x14:cfRule>
          <x14:cfRule type="cellIs" priority="3" operator="equal" id="{19E5717A-687C-4F51-983B-0FCAA4B1DC41}">
            <xm:f>Values!$A$24</xm:f>
            <x14:dxf>
              <fill>
                <patternFill>
                  <bgColor rgb="FFFFC000"/>
                </patternFill>
              </fill>
            </x14:dxf>
          </x14:cfRule>
          <x14:cfRule type="cellIs" priority="4" operator="equal" id="{873DC391-66B7-49E8-B5B0-25A06AF994DB}">
            <xm:f>Values!$A$23</xm:f>
            <x14:dxf>
              <fill>
                <patternFill>
                  <bgColor rgb="FFC00000"/>
                </patternFill>
              </fill>
            </x14:dxf>
          </x14:cfRule>
          <xm:sqref>I22:I25</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Values!$A$23:$A$26</xm:f>
          </x14:formula1>
          <xm:sqref>I21:I25</xm:sqref>
        </x14:dataValidation>
        <x14:dataValidation type="list" allowBlank="1" showInputMessage="1" showErrorMessage="1">
          <x14:formula1>
            <xm:f>Values!$A$17:$A$20</xm:f>
          </x14:formula1>
          <xm:sqref>H21:H25</xm:sqref>
        </x14:dataValidation>
        <x14:dataValidation type="list" allowBlank="1" showInputMessage="1" showErrorMessage="1">
          <x14:formula1>
            <xm:f>Values!$A$11:$A$14</xm:f>
          </x14:formula1>
          <xm:sqref>G21:G25</xm:sqref>
        </x14:dataValidation>
        <x14:dataValidation type="list" allowBlank="1" showInputMessage="1" showErrorMessage="1">
          <x14:formula1>
            <xm:f>Values!$A$4:$A$8</xm:f>
          </x14:formula1>
          <xm:sqref>F21:F25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80" zoomScaleNormal="80" workbookViewId="0">
      <selection sqref="A1:I1"/>
    </sheetView>
  </sheetViews>
  <sheetFormatPr defaultColWidth="8.88671875" defaultRowHeight="14.4"/>
  <cols>
    <col min="1" max="2" width="8.88671875" style="5"/>
    <col min="3" max="3" width="71.33203125" style="5" customWidth="1"/>
    <col min="4" max="4" width="19.88671875" style="5" bestFit="1" customWidth="1"/>
    <col min="5" max="5" width="30.6640625" style="5" customWidth="1"/>
    <col min="6" max="6" width="20.88671875" style="5" bestFit="1" customWidth="1"/>
    <col min="7" max="7" width="26.77734375" style="5" bestFit="1" customWidth="1"/>
    <col min="8" max="8" width="25" style="5" bestFit="1" customWidth="1"/>
    <col min="9" max="9" width="26.5546875" style="5" bestFit="1" customWidth="1"/>
    <col min="10" max="10" width="8.88671875" style="5"/>
    <col min="11" max="14" width="0" style="5" hidden="1" customWidth="1"/>
    <col min="15" max="16384" width="8.88671875" style="5"/>
  </cols>
  <sheetData>
    <row r="1" spans="1:9" ht="59.4" customHeight="1">
      <c r="A1" s="45" t="s">
        <v>41</v>
      </c>
      <c r="B1" s="45"/>
      <c r="C1" s="45"/>
      <c r="D1" s="45"/>
      <c r="E1" s="45"/>
      <c r="F1" s="45"/>
      <c r="G1" s="45"/>
      <c r="H1" s="45"/>
      <c r="I1" s="45"/>
    </row>
    <row r="20" spans="1:14">
      <c r="A20" s="4" t="s">
        <v>11</v>
      </c>
      <c r="B20" s="4" t="s">
        <v>10</v>
      </c>
      <c r="C20" s="4" t="s">
        <v>12</v>
      </c>
      <c r="D20" s="4" t="s">
        <v>368</v>
      </c>
      <c r="E20" s="4" t="s">
        <v>13</v>
      </c>
      <c r="F20" s="4" t="s">
        <v>355</v>
      </c>
      <c r="G20" s="4" t="s">
        <v>356</v>
      </c>
      <c r="H20" s="4" t="s">
        <v>357</v>
      </c>
      <c r="I20" s="4" t="s">
        <v>358</v>
      </c>
    </row>
    <row r="21" spans="1:14">
      <c r="A21" s="50">
        <v>16.100000000000001</v>
      </c>
      <c r="B21" s="50" t="s">
        <v>0</v>
      </c>
      <c r="C21" s="47" t="s">
        <v>67</v>
      </c>
      <c r="D21" s="2" t="s">
        <v>303</v>
      </c>
      <c r="E21" s="7" t="s">
        <v>96</v>
      </c>
      <c r="F21" s="8" t="s">
        <v>331</v>
      </c>
      <c r="G21" s="8" t="s">
        <v>337</v>
      </c>
      <c r="H21" s="8" t="s">
        <v>342</v>
      </c>
      <c r="I21" s="8" t="s">
        <v>347</v>
      </c>
      <c r="K21" s="36">
        <f>IF(F21="No Policy",0,IF(F21="Informal Policy",0.25,IF(F21="Partial Written Policy",0.5,IF(F21="Written Policy",0.75,IF(F21="Approved Written Policy",1,"INVALID")))))</f>
        <v>0</v>
      </c>
      <c r="L21" s="36">
        <f>IF(G21="Not Implemented",0,IF(G21="Parts of Policy Implemented",0.33,IF(G21="Implemented on Some Systems",0.66,IF(G21="Implemented on All Systems",1,"INVALID"))))</f>
        <v>0</v>
      </c>
      <c r="M21" s="36">
        <f>IF(H21="Not Automated",0,IF(H21="Parts of Policy Automated",0.33,IF(H21="Automated on Some Systems",0.66,IF(H21="Automated on All Systems",1,"INVALID"))))</f>
        <v>0</v>
      </c>
      <c r="N21" s="36">
        <f>IF(I21="Not Reported",0,IF(I21="Parts of Policy Reported",0.33,IF(I21="Reported on Some Systems",0.66,IF(I21="Reported on All Systems",1,"INVALID"))))</f>
        <v>0</v>
      </c>
    </row>
    <row r="22" spans="1:14" ht="28.8">
      <c r="A22" s="50"/>
      <c r="B22" s="50"/>
      <c r="C22" s="47"/>
      <c r="D22" s="2" t="s">
        <v>303</v>
      </c>
      <c r="E22" s="7" t="s">
        <v>314</v>
      </c>
      <c r="F22" s="8" t="s">
        <v>331</v>
      </c>
      <c r="G22" s="8" t="s">
        <v>337</v>
      </c>
      <c r="H22" s="8" t="s">
        <v>342</v>
      </c>
      <c r="I22" s="8" t="s">
        <v>347</v>
      </c>
      <c r="K22" s="36">
        <f t="shared" ref="K22:K44" si="0">IF(F22="No Policy",0,IF(F22="Informal Policy",0.25,IF(F22="Partial Written Policy",0.5,IF(F22="Written Policy",0.75,IF(F22="Approved Written Policy",1,"INVALID")))))</f>
        <v>0</v>
      </c>
      <c r="L22" s="36">
        <f t="shared" ref="L22:L44" si="1">IF(G22="Not Implemented",0,IF(G22="Parts of Policy Implemented",0.33,IF(G22="Implemented on Some Systems",0.66,IF(G22="Implemented on All Systems",1,"INVALID"))))</f>
        <v>0</v>
      </c>
      <c r="M22" s="36">
        <f t="shared" ref="M22:M44" si="2">IF(H22="Not Automated",0,IF(H22="Parts of Policy Automated",0.33,IF(H22="Automated on Some Systems",0.66,IF(H22="Automated on All Systems",1,"INVALID"))))</f>
        <v>0</v>
      </c>
      <c r="N22" s="36">
        <f t="shared" ref="N22:N44" si="3">IF(I22="Not Reported",0,IF(I22="Parts of Policy Reported",0.33,IF(I22="Reported on Some Systems",0.66,IF(I22="Reported on All Systems",1,"INVALID"))))</f>
        <v>0</v>
      </c>
    </row>
    <row r="23" spans="1:14">
      <c r="A23" s="50">
        <v>16.2</v>
      </c>
      <c r="B23" s="50" t="s">
        <v>0</v>
      </c>
      <c r="C23" s="47" t="s">
        <v>241</v>
      </c>
      <c r="D23" s="2" t="s">
        <v>306</v>
      </c>
      <c r="E23" s="7" t="s">
        <v>96</v>
      </c>
      <c r="F23" s="8" t="s">
        <v>331</v>
      </c>
      <c r="G23" s="8" t="s">
        <v>337</v>
      </c>
      <c r="H23" s="8" t="s">
        <v>342</v>
      </c>
      <c r="I23" s="8" t="s">
        <v>347</v>
      </c>
      <c r="K23" s="36">
        <f t="shared" si="0"/>
        <v>0</v>
      </c>
      <c r="L23" s="36">
        <f t="shared" si="1"/>
        <v>0</v>
      </c>
      <c r="M23" s="36">
        <f t="shared" si="2"/>
        <v>0</v>
      </c>
      <c r="N23" s="36">
        <f t="shared" si="3"/>
        <v>0</v>
      </c>
    </row>
    <row r="24" spans="1:14" ht="28.8">
      <c r="A24" s="50"/>
      <c r="B24" s="50"/>
      <c r="C24" s="47"/>
      <c r="D24" s="32" t="s">
        <v>305</v>
      </c>
      <c r="E24" s="7" t="s">
        <v>314</v>
      </c>
      <c r="F24" s="8" t="s">
        <v>331</v>
      </c>
      <c r="G24" s="8" t="s">
        <v>337</v>
      </c>
      <c r="H24" s="8" t="s">
        <v>342</v>
      </c>
      <c r="I24" s="8" t="s">
        <v>347</v>
      </c>
      <c r="K24" s="36">
        <f t="shared" si="0"/>
        <v>0</v>
      </c>
      <c r="L24" s="36">
        <f t="shared" si="1"/>
        <v>0</v>
      </c>
      <c r="M24" s="36">
        <f t="shared" si="2"/>
        <v>0</v>
      </c>
      <c r="N24" s="36">
        <f t="shared" si="3"/>
        <v>0</v>
      </c>
    </row>
    <row r="25" spans="1:14" ht="28.95" customHeight="1">
      <c r="A25" s="50">
        <v>16.3</v>
      </c>
      <c r="B25" s="50" t="s">
        <v>0</v>
      </c>
      <c r="C25" s="47" t="s">
        <v>242</v>
      </c>
      <c r="D25" s="2" t="s">
        <v>306</v>
      </c>
      <c r="E25" s="7" t="s">
        <v>96</v>
      </c>
      <c r="F25" s="8" t="s">
        <v>331</v>
      </c>
      <c r="G25" s="8" t="s">
        <v>337</v>
      </c>
      <c r="H25" s="8" t="s">
        <v>342</v>
      </c>
      <c r="I25" s="8" t="s">
        <v>347</v>
      </c>
      <c r="K25" s="36">
        <f t="shared" si="0"/>
        <v>0</v>
      </c>
      <c r="L25" s="36">
        <f t="shared" si="1"/>
        <v>0</v>
      </c>
      <c r="M25" s="36">
        <f t="shared" si="2"/>
        <v>0</v>
      </c>
      <c r="N25" s="36">
        <f t="shared" si="3"/>
        <v>0</v>
      </c>
    </row>
    <row r="26" spans="1:14" ht="28.95" customHeight="1">
      <c r="A26" s="50"/>
      <c r="B26" s="50"/>
      <c r="C26" s="47"/>
      <c r="D26" s="2" t="s">
        <v>306</v>
      </c>
      <c r="E26" s="7" t="s">
        <v>314</v>
      </c>
      <c r="F26" s="8" t="s">
        <v>331</v>
      </c>
      <c r="G26" s="8" t="s">
        <v>337</v>
      </c>
      <c r="H26" s="8" t="s">
        <v>342</v>
      </c>
      <c r="I26" s="8" t="s">
        <v>347</v>
      </c>
      <c r="K26" s="36">
        <f t="shared" si="0"/>
        <v>0</v>
      </c>
      <c r="L26" s="36">
        <f t="shared" si="1"/>
        <v>0</v>
      </c>
      <c r="M26" s="36">
        <f t="shared" si="2"/>
        <v>0</v>
      </c>
      <c r="N26" s="36">
        <f t="shared" si="3"/>
        <v>0</v>
      </c>
    </row>
    <row r="27" spans="1:14" ht="14.4" customHeight="1">
      <c r="A27" s="50">
        <v>16.399999999999999</v>
      </c>
      <c r="B27" s="50" t="s">
        <v>0</v>
      </c>
      <c r="C27" s="47" t="s">
        <v>243</v>
      </c>
      <c r="D27" s="32" t="s">
        <v>305</v>
      </c>
      <c r="E27" s="7" t="s">
        <v>96</v>
      </c>
      <c r="F27" s="8" t="s">
        <v>331</v>
      </c>
      <c r="G27" s="8" t="s">
        <v>337</v>
      </c>
      <c r="H27" s="8" t="s">
        <v>342</v>
      </c>
      <c r="I27" s="8" t="s">
        <v>347</v>
      </c>
      <c r="K27" s="36">
        <f t="shared" si="0"/>
        <v>0</v>
      </c>
      <c r="L27" s="36">
        <f t="shared" si="1"/>
        <v>0</v>
      </c>
      <c r="M27" s="36">
        <f t="shared" si="2"/>
        <v>0</v>
      </c>
      <c r="N27" s="36">
        <f t="shared" si="3"/>
        <v>0</v>
      </c>
    </row>
    <row r="28" spans="1:14" ht="28.8">
      <c r="A28" s="50"/>
      <c r="B28" s="50"/>
      <c r="C28" s="47"/>
      <c r="D28" s="32" t="s">
        <v>305</v>
      </c>
      <c r="E28" s="7" t="s">
        <v>314</v>
      </c>
      <c r="F28" s="8" t="s">
        <v>331</v>
      </c>
      <c r="G28" s="8" t="s">
        <v>337</v>
      </c>
      <c r="H28" s="8" t="s">
        <v>342</v>
      </c>
      <c r="I28" s="8" t="s">
        <v>347</v>
      </c>
      <c r="K28" s="36">
        <f t="shared" si="0"/>
        <v>0</v>
      </c>
      <c r="L28" s="36">
        <f t="shared" si="1"/>
        <v>0</v>
      </c>
      <c r="M28" s="36">
        <f t="shared" si="2"/>
        <v>0</v>
      </c>
      <c r="N28" s="36">
        <f t="shared" si="3"/>
        <v>0</v>
      </c>
    </row>
    <row r="29" spans="1:14" ht="28.8">
      <c r="A29" s="14">
        <v>16.5</v>
      </c>
      <c r="B29" s="14" t="s">
        <v>0</v>
      </c>
      <c r="C29" s="1" t="s">
        <v>244</v>
      </c>
      <c r="D29" s="2" t="s">
        <v>306</v>
      </c>
      <c r="E29" s="7" t="s">
        <v>88</v>
      </c>
      <c r="F29" s="8" t="s">
        <v>331</v>
      </c>
      <c r="G29" s="8" t="s">
        <v>337</v>
      </c>
      <c r="H29" s="8" t="s">
        <v>342</v>
      </c>
      <c r="I29" s="8" t="s">
        <v>347</v>
      </c>
      <c r="K29" s="36">
        <f t="shared" si="0"/>
        <v>0</v>
      </c>
      <c r="L29" s="36">
        <f t="shared" si="1"/>
        <v>0</v>
      </c>
      <c r="M29" s="36">
        <f t="shared" si="2"/>
        <v>0</v>
      </c>
      <c r="N29" s="36">
        <f t="shared" si="3"/>
        <v>0</v>
      </c>
    </row>
    <row r="30" spans="1:14">
      <c r="A30" s="10">
        <v>16.600000000000001</v>
      </c>
      <c r="B30" s="10" t="s">
        <v>0</v>
      </c>
      <c r="C30" s="1" t="s">
        <v>245</v>
      </c>
      <c r="D30" s="2" t="s">
        <v>305</v>
      </c>
      <c r="E30" s="6" t="s">
        <v>310</v>
      </c>
      <c r="F30" s="8" t="s">
        <v>331</v>
      </c>
      <c r="G30" s="8" t="s">
        <v>337</v>
      </c>
      <c r="H30" s="8" t="s">
        <v>342</v>
      </c>
      <c r="I30" s="8" t="s">
        <v>347</v>
      </c>
      <c r="K30" s="36">
        <f t="shared" si="0"/>
        <v>0</v>
      </c>
      <c r="L30" s="36">
        <f t="shared" si="1"/>
        <v>0</v>
      </c>
      <c r="M30" s="36">
        <f t="shared" si="2"/>
        <v>0</v>
      </c>
      <c r="N30" s="36">
        <f t="shared" si="3"/>
        <v>0</v>
      </c>
    </row>
    <row r="31" spans="1:14" ht="57.6">
      <c r="A31" s="10">
        <v>16.7</v>
      </c>
      <c r="B31" s="10" t="s">
        <v>0</v>
      </c>
      <c r="C31" s="1" t="s">
        <v>246</v>
      </c>
      <c r="D31" s="2" t="s">
        <v>306</v>
      </c>
      <c r="E31" s="7" t="s">
        <v>314</v>
      </c>
      <c r="F31" s="8" t="s">
        <v>331</v>
      </c>
      <c r="G31" s="8" t="s">
        <v>337</v>
      </c>
      <c r="H31" s="8" t="s">
        <v>342</v>
      </c>
      <c r="I31" s="8" t="s">
        <v>347</v>
      </c>
      <c r="K31" s="36">
        <f t="shared" si="0"/>
        <v>0</v>
      </c>
      <c r="L31" s="36">
        <f t="shared" si="1"/>
        <v>0</v>
      </c>
      <c r="M31" s="36">
        <f t="shared" si="2"/>
        <v>0</v>
      </c>
      <c r="N31" s="36">
        <f t="shared" si="3"/>
        <v>0</v>
      </c>
    </row>
    <row r="32" spans="1:14" ht="72">
      <c r="A32" s="10">
        <v>16.8</v>
      </c>
      <c r="B32" s="10" t="s">
        <v>0</v>
      </c>
      <c r="C32" s="1" t="s">
        <v>247</v>
      </c>
      <c r="D32" s="2" t="s">
        <v>305</v>
      </c>
      <c r="E32" s="7" t="s">
        <v>97</v>
      </c>
      <c r="F32" s="8" t="s">
        <v>331</v>
      </c>
      <c r="G32" s="8" t="s">
        <v>337</v>
      </c>
      <c r="H32" s="8" t="s">
        <v>342</v>
      </c>
      <c r="I32" s="8" t="s">
        <v>347</v>
      </c>
      <c r="K32" s="36">
        <f t="shared" si="0"/>
        <v>0</v>
      </c>
      <c r="L32" s="36">
        <f t="shared" si="1"/>
        <v>0</v>
      </c>
      <c r="M32" s="36">
        <f t="shared" si="2"/>
        <v>0</v>
      </c>
      <c r="N32" s="36">
        <f t="shared" si="3"/>
        <v>0</v>
      </c>
    </row>
    <row r="33" spans="1:14" ht="28.8">
      <c r="A33" s="10">
        <v>16.899999999999999</v>
      </c>
      <c r="B33" s="10" t="s">
        <v>0</v>
      </c>
      <c r="C33" s="1" t="s">
        <v>248</v>
      </c>
      <c r="D33" s="2" t="s">
        <v>305</v>
      </c>
      <c r="E33" s="6" t="s">
        <v>310</v>
      </c>
      <c r="F33" s="8" t="s">
        <v>331</v>
      </c>
      <c r="G33" s="8" t="s">
        <v>337</v>
      </c>
      <c r="H33" s="8" t="s">
        <v>342</v>
      </c>
      <c r="I33" s="8" t="s">
        <v>347</v>
      </c>
      <c r="K33" s="36">
        <f t="shared" si="0"/>
        <v>0</v>
      </c>
      <c r="L33" s="36">
        <f t="shared" si="1"/>
        <v>0</v>
      </c>
      <c r="M33" s="36">
        <f t="shared" si="2"/>
        <v>0</v>
      </c>
      <c r="N33" s="36">
        <f t="shared" si="3"/>
        <v>0</v>
      </c>
    </row>
    <row r="34" spans="1:14">
      <c r="A34" s="50" t="s">
        <v>68</v>
      </c>
      <c r="B34" s="50" t="s">
        <v>24</v>
      </c>
      <c r="C34" s="47" t="s">
        <v>249</v>
      </c>
      <c r="D34" s="2" t="s">
        <v>303</v>
      </c>
      <c r="E34" s="7" t="s">
        <v>96</v>
      </c>
      <c r="F34" s="8" t="s">
        <v>331</v>
      </c>
      <c r="G34" s="8" t="s">
        <v>337</v>
      </c>
      <c r="H34" s="8" t="s">
        <v>342</v>
      </c>
      <c r="I34" s="8" t="s">
        <v>347</v>
      </c>
      <c r="K34" s="36">
        <f t="shared" si="0"/>
        <v>0</v>
      </c>
      <c r="L34" s="36">
        <f t="shared" si="1"/>
        <v>0</v>
      </c>
      <c r="M34" s="36">
        <f t="shared" si="2"/>
        <v>0</v>
      </c>
      <c r="N34" s="36">
        <f t="shared" si="3"/>
        <v>0</v>
      </c>
    </row>
    <row r="35" spans="1:14" ht="28.8">
      <c r="A35" s="50"/>
      <c r="B35" s="50"/>
      <c r="C35" s="47"/>
      <c r="D35" s="2" t="s">
        <v>303</v>
      </c>
      <c r="E35" s="7" t="s">
        <v>314</v>
      </c>
      <c r="F35" s="8" t="s">
        <v>331</v>
      </c>
      <c r="G35" s="8" t="s">
        <v>337</v>
      </c>
      <c r="H35" s="8" t="s">
        <v>342</v>
      </c>
      <c r="I35" s="8" t="s">
        <v>347</v>
      </c>
      <c r="K35" s="36">
        <f t="shared" si="0"/>
        <v>0</v>
      </c>
      <c r="L35" s="36">
        <f t="shared" si="1"/>
        <v>0</v>
      </c>
      <c r="M35" s="36">
        <f t="shared" si="2"/>
        <v>0</v>
      </c>
      <c r="N35" s="36">
        <f t="shared" si="3"/>
        <v>0</v>
      </c>
    </row>
    <row r="36" spans="1:14">
      <c r="A36" s="50" t="s">
        <v>69</v>
      </c>
      <c r="B36" s="50" t="s">
        <v>24</v>
      </c>
      <c r="C36" s="47" t="s">
        <v>250</v>
      </c>
      <c r="D36" s="2" t="s">
        <v>306</v>
      </c>
      <c r="E36" s="7" t="s">
        <v>96</v>
      </c>
      <c r="F36" s="8" t="s">
        <v>331</v>
      </c>
      <c r="G36" s="8" t="s">
        <v>337</v>
      </c>
      <c r="H36" s="8" t="s">
        <v>342</v>
      </c>
      <c r="I36" s="8" t="s">
        <v>347</v>
      </c>
      <c r="K36" s="36">
        <f t="shared" si="0"/>
        <v>0</v>
      </c>
      <c r="L36" s="36">
        <f t="shared" si="1"/>
        <v>0</v>
      </c>
      <c r="M36" s="36">
        <f t="shared" si="2"/>
        <v>0</v>
      </c>
      <c r="N36" s="36">
        <f t="shared" si="3"/>
        <v>0</v>
      </c>
    </row>
    <row r="37" spans="1:14" ht="15" customHeight="1">
      <c r="A37" s="50"/>
      <c r="B37" s="50"/>
      <c r="C37" s="47"/>
      <c r="D37" s="2" t="s">
        <v>306</v>
      </c>
      <c r="E37" s="7" t="s">
        <v>88</v>
      </c>
      <c r="F37" s="8" t="s">
        <v>331</v>
      </c>
      <c r="G37" s="8" t="s">
        <v>337</v>
      </c>
      <c r="H37" s="8" t="s">
        <v>342</v>
      </c>
      <c r="I37" s="8" t="s">
        <v>347</v>
      </c>
      <c r="K37" s="36">
        <f t="shared" si="0"/>
        <v>0</v>
      </c>
      <c r="L37" s="36">
        <f t="shared" si="1"/>
        <v>0</v>
      </c>
      <c r="M37" s="36">
        <f t="shared" si="2"/>
        <v>0</v>
      </c>
      <c r="N37" s="36">
        <f t="shared" si="3"/>
        <v>0</v>
      </c>
    </row>
    <row r="38" spans="1:14">
      <c r="A38" s="50" t="s">
        <v>70</v>
      </c>
      <c r="B38" s="50" t="s">
        <v>26</v>
      </c>
      <c r="C38" s="47" t="s">
        <v>251</v>
      </c>
      <c r="D38" s="2" t="s">
        <v>305</v>
      </c>
      <c r="E38" s="7" t="s">
        <v>96</v>
      </c>
      <c r="F38" s="8" t="s">
        <v>331</v>
      </c>
      <c r="G38" s="8" t="s">
        <v>337</v>
      </c>
      <c r="H38" s="8" t="s">
        <v>342</v>
      </c>
      <c r="I38" s="8" t="s">
        <v>347</v>
      </c>
      <c r="K38" s="36">
        <f t="shared" si="0"/>
        <v>0</v>
      </c>
      <c r="L38" s="36">
        <f t="shared" si="1"/>
        <v>0</v>
      </c>
      <c r="M38" s="36">
        <f t="shared" si="2"/>
        <v>0</v>
      </c>
      <c r="N38" s="36">
        <f t="shared" si="3"/>
        <v>0</v>
      </c>
    </row>
    <row r="39" spans="1:14">
      <c r="A39" s="50"/>
      <c r="B39" s="50"/>
      <c r="C39" s="47"/>
      <c r="D39" s="2" t="s">
        <v>305</v>
      </c>
      <c r="E39" s="7" t="s">
        <v>86</v>
      </c>
      <c r="F39" s="8" t="s">
        <v>331</v>
      </c>
      <c r="G39" s="8" t="s">
        <v>337</v>
      </c>
      <c r="H39" s="8" t="s">
        <v>342</v>
      </c>
      <c r="I39" s="8" t="s">
        <v>347</v>
      </c>
      <c r="K39" s="36">
        <f t="shared" si="0"/>
        <v>0</v>
      </c>
      <c r="L39" s="36">
        <f t="shared" si="1"/>
        <v>0</v>
      </c>
      <c r="M39" s="36">
        <f t="shared" si="2"/>
        <v>0</v>
      </c>
      <c r="N39" s="36">
        <f t="shared" si="3"/>
        <v>0</v>
      </c>
    </row>
    <row r="40" spans="1:14" ht="72">
      <c r="A40" s="23" t="s">
        <v>257</v>
      </c>
      <c r="B40" s="22" t="s">
        <v>26</v>
      </c>
      <c r="C40" s="1" t="s">
        <v>252</v>
      </c>
      <c r="D40" s="2" t="s">
        <v>306</v>
      </c>
      <c r="E40" s="7" t="s">
        <v>88</v>
      </c>
      <c r="F40" s="8" t="s">
        <v>331</v>
      </c>
      <c r="G40" s="8" t="s">
        <v>337</v>
      </c>
      <c r="H40" s="8" t="s">
        <v>342</v>
      </c>
      <c r="I40" s="8" t="s">
        <v>347</v>
      </c>
      <c r="K40" s="36">
        <f t="shared" si="0"/>
        <v>0</v>
      </c>
      <c r="L40" s="36">
        <f t="shared" si="1"/>
        <v>0</v>
      </c>
      <c r="M40" s="36">
        <f t="shared" si="2"/>
        <v>0</v>
      </c>
      <c r="N40" s="36">
        <f t="shared" si="3"/>
        <v>0</v>
      </c>
    </row>
    <row r="41" spans="1:14" ht="43.2">
      <c r="A41" s="23" t="s">
        <v>258</v>
      </c>
      <c r="B41" s="22" t="s">
        <v>1</v>
      </c>
      <c r="C41" s="1" t="s">
        <v>253</v>
      </c>
      <c r="D41" s="2" t="s">
        <v>305</v>
      </c>
      <c r="E41" s="7" t="s">
        <v>86</v>
      </c>
      <c r="F41" s="8" t="s">
        <v>331</v>
      </c>
      <c r="G41" s="8" t="s">
        <v>337</v>
      </c>
      <c r="H41" s="8" t="s">
        <v>342</v>
      </c>
      <c r="I41" s="8" t="s">
        <v>347</v>
      </c>
      <c r="K41" s="36">
        <f t="shared" si="0"/>
        <v>0</v>
      </c>
      <c r="L41" s="36">
        <f t="shared" si="1"/>
        <v>0</v>
      </c>
      <c r="M41" s="36">
        <f t="shared" si="2"/>
        <v>0</v>
      </c>
      <c r="N41" s="36">
        <f t="shared" si="3"/>
        <v>0</v>
      </c>
    </row>
    <row r="42" spans="1:14" ht="43.2">
      <c r="A42" s="23" t="s">
        <v>259</v>
      </c>
      <c r="B42" s="22" t="s">
        <v>1</v>
      </c>
      <c r="C42" s="1" t="s">
        <v>254</v>
      </c>
      <c r="D42" s="2" t="s">
        <v>305</v>
      </c>
      <c r="E42" s="7" t="s">
        <v>86</v>
      </c>
      <c r="F42" s="8" t="s">
        <v>331</v>
      </c>
      <c r="G42" s="8" t="s">
        <v>337</v>
      </c>
      <c r="H42" s="8" t="s">
        <v>342</v>
      </c>
      <c r="I42" s="8" t="s">
        <v>347</v>
      </c>
      <c r="K42" s="36">
        <f t="shared" si="0"/>
        <v>0</v>
      </c>
      <c r="L42" s="36">
        <f t="shared" si="1"/>
        <v>0</v>
      </c>
      <c r="M42" s="36">
        <f t="shared" si="2"/>
        <v>0</v>
      </c>
      <c r="N42" s="36">
        <f t="shared" si="3"/>
        <v>0</v>
      </c>
    </row>
    <row r="43" spans="1:14" ht="28.8">
      <c r="A43" s="23" t="s">
        <v>260</v>
      </c>
      <c r="B43" s="22" t="s">
        <v>1</v>
      </c>
      <c r="C43" s="1" t="s">
        <v>255</v>
      </c>
      <c r="D43" s="2" t="s">
        <v>305</v>
      </c>
      <c r="E43" s="7" t="s">
        <v>86</v>
      </c>
      <c r="F43" s="8" t="s">
        <v>331</v>
      </c>
      <c r="G43" s="8" t="s">
        <v>337</v>
      </c>
      <c r="H43" s="8" t="s">
        <v>342</v>
      </c>
      <c r="I43" s="8" t="s">
        <v>347</v>
      </c>
      <c r="K43" s="36">
        <f t="shared" si="0"/>
        <v>0</v>
      </c>
      <c r="L43" s="36">
        <f t="shared" si="1"/>
        <v>0</v>
      </c>
      <c r="M43" s="36">
        <f t="shared" si="2"/>
        <v>0</v>
      </c>
      <c r="N43" s="36">
        <f t="shared" si="3"/>
        <v>0</v>
      </c>
    </row>
    <row r="44" spans="1:14" ht="43.2">
      <c r="A44" s="23" t="s">
        <v>261</v>
      </c>
      <c r="B44" s="22" t="s">
        <v>1</v>
      </c>
      <c r="C44" s="21" t="s">
        <v>256</v>
      </c>
      <c r="D44" s="2" t="s">
        <v>305</v>
      </c>
      <c r="E44" s="7" t="s">
        <v>86</v>
      </c>
      <c r="F44" s="8" t="s">
        <v>331</v>
      </c>
      <c r="G44" s="8" t="s">
        <v>337</v>
      </c>
      <c r="H44" s="8" t="s">
        <v>342</v>
      </c>
      <c r="I44" s="8" t="s">
        <v>347</v>
      </c>
      <c r="K44" s="36">
        <f t="shared" si="0"/>
        <v>0</v>
      </c>
      <c r="L44" s="36">
        <f t="shared" si="1"/>
        <v>0</v>
      </c>
      <c r="M44" s="36">
        <f t="shared" si="2"/>
        <v>0</v>
      </c>
      <c r="N44" s="36">
        <f t="shared" si="3"/>
        <v>0</v>
      </c>
    </row>
    <row r="45" spans="1:14">
      <c r="A45" s="22"/>
    </row>
    <row r="46" spans="1:14">
      <c r="E46" s="3" t="s">
        <v>101</v>
      </c>
      <c r="G46" s="37">
        <f>AVERAGE(K21:K44)</f>
        <v>0</v>
      </c>
    </row>
    <row r="47" spans="1:14">
      <c r="E47" s="7" t="s">
        <v>20</v>
      </c>
      <c r="F47" s="7"/>
      <c r="G47" s="37">
        <f>AVERAGE(L21:L44)</f>
        <v>0</v>
      </c>
    </row>
    <row r="48" spans="1:14">
      <c r="E48" s="7" t="s">
        <v>21</v>
      </c>
      <c r="F48" s="7"/>
      <c r="G48" s="37">
        <f>AVERAGE(M21:M44)</f>
        <v>0</v>
      </c>
    </row>
    <row r="49" spans="1:16">
      <c r="E49" s="7" t="s">
        <v>22</v>
      </c>
      <c r="F49" s="7"/>
      <c r="G49" s="37">
        <f>AVERAGE(N21:N44)</f>
        <v>0</v>
      </c>
    </row>
    <row r="50" spans="1:16">
      <c r="E50" s="7" t="s">
        <v>23</v>
      </c>
      <c r="F50" s="7"/>
      <c r="G50" s="37">
        <f>AVERAGE(G46:G49)</f>
        <v>0</v>
      </c>
    </row>
    <row r="51" spans="1:16">
      <c r="E51" s="7" t="s">
        <v>14</v>
      </c>
      <c r="F51" s="7"/>
      <c r="G51" s="37">
        <f>AVERAGE(L24,L27,L28,L30,L32,L33,L38,L39,L41,L42,L43,L44)</f>
        <v>0</v>
      </c>
      <c r="H51" s="9"/>
      <c r="I51" s="9"/>
    </row>
    <row r="52" spans="1:16">
      <c r="E52" s="7" t="s">
        <v>15</v>
      </c>
      <c r="F52" s="7"/>
      <c r="G52" s="37">
        <f>AVERAGE(M24,M27,M28,M30,M32,M33,M38,M39,M41,M42,M43,M44)</f>
        <v>0</v>
      </c>
    </row>
    <row r="53" spans="1:16">
      <c r="E53" s="7" t="s">
        <v>16</v>
      </c>
      <c r="F53" s="7"/>
      <c r="G53" s="37">
        <f>AVERAGE(N24,N27,N28,N30,N32,N33,N38,N39,N41,N42,N43,N44)</f>
        <v>0</v>
      </c>
    </row>
    <row r="54" spans="1:16">
      <c r="E54" s="7" t="s">
        <v>17</v>
      </c>
      <c r="F54" s="7"/>
      <c r="G54" s="37">
        <f>AVERAGE(L21,L22,L23,L25,L26,L29,L31,L35,L34,L36,L37,L40)</f>
        <v>0</v>
      </c>
    </row>
    <row r="55" spans="1:16">
      <c r="E55" s="7" t="s">
        <v>18</v>
      </c>
      <c r="F55" s="7"/>
      <c r="G55" s="37">
        <f>AVERAGE(M21,M22,M23,M25,M26,M29,M31,M35,M34,M36,M37,M40)</f>
        <v>0</v>
      </c>
    </row>
    <row r="56" spans="1:16">
      <c r="E56" s="7" t="s">
        <v>19</v>
      </c>
      <c r="F56" s="7"/>
      <c r="G56" s="37">
        <f>AVERAGE(N21,N22,N23,N25,N26,N29,N31,N35,N34,N36,N37,N40)</f>
        <v>0</v>
      </c>
    </row>
    <row r="58" spans="1:16" ht="30" customHeight="1">
      <c r="A58" s="49" t="s">
        <v>329</v>
      </c>
      <c r="B58" s="49"/>
      <c r="C58" s="49"/>
      <c r="D58" s="49"/>
      <c r="E58" s="49"/>
      <c r="F58" s="49"/>
      <c r="G58" s="49"/>
      <c r="H58" s="49"/>
      <c r="I58" s="49"/>
      <c r="J58" s="49"/>
      <c r="K58" s="49"/>
      <c r="L58" s="49"/>
      <c r="M58" s="49"/>
      <c r="N58" s="49"/>
      <c r="O58" s="49"/>
      <c r="P58" s="49"/>
    </row>
  </sheetData>
  <mergeCells count="23">
    <mergeCell ref="A58:P58"/>
    <mergeCell ref="C25:C26"/>
    <mergeCell ref="B25:B26"/>
    <mergeCell ref="A25:A26"/>
    <mergeCell ref="C23:C24"/>
    <mergeCell ref="B23:B24"/>
    <mergeCell ref="A23:A24"/>
    <mergeCell ref="A1:I1"/>
    <mergeCell ref="C38:C39"/>
    <mergeCell ref="B38:B39"/>
    <mergeCell ref="A38:A39"/>
    <mergeCell ref="C36:C37"/>
    <mergeCell ref="B36:B37"/>
    <mergeCell ref="A36:A37"/>
    <mergeCell ref="C34:C35"/>
    <mergeCell ref="B34:B35"/>
    <mergeCell ref="A34:A35"/>
    <mergeCell ref="C27:C28"/>
    <mergeCell ref="B27:B28"/>
    <mergeCell ref="A27:A28"/>
    <mergeCell ref="C21:C22"/>
    <mergeCell ref="B21:B22"/>
    <mergeCell ref="A21:A22"/>
  </mergeCells>
  <hyperlinks>
    <hyperlink ref="A58" r:id="rId1" display="http://creativecommons.org/licenses/by-sa/4.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30" operator="equal" id="{605BB09B-9425-488F-A710-529F3DBBC570}">
            <xm:f>Values!$A$8</xm:f>
            <x14:dxf>
              <fill>
                <patternFill>
                  <bgColor rgb="FF92D050"/>
                </patternFill>
              </fill>
            </x14:dxf>
          </x14:cfRule>
          <x14:cfRule type="cellIs" priority="31" operator="equal" id="{70DFF7EE-9C26-42E0-A84C-DAA993CBDB80}">
            <xm:f>Values!$A$7</xm:f>
            <x14:dxf>
              <fill>
                <patternFill>
                  <bgColor rgb="FFFFFF00"/>
                </patternFill>
              </fill>
            </x14:dxf>
          </x14:cfRule>
          <x14:cfRule type="cellIs" priority="32" operator="equal" id="{4FDEAD77-2F48-4C3F-AC48-83D5EDEFA36C}">
            <xm:f>Values!$A$6</xm:f>
            <x14:dxf>
              <fill>
                <patternFill>
                  <bgColor rgb="FFFFC000"/>
                </patternFill>
              </fill>
            </x14:dxf>
          </x14:cfRule>
          <x14:cfRule type="cellIs" priority="33" operator="equal" id="{D615979F-DBDE-4C25-A26A-27747183C76F}">
            <xm:f>Values!$A$5</xm:f>
            <x14:dxf>
              <fill>
                <patternFill>
                  <bgColor rgb="FFFF0000"/>
                </patternFill>
              </fill>
            </x14:dxf>
          </x14:cfRule>
          <x14:cfRule type="cellIs" priority="34" operator="equal" id="{29658AF2-1D5E-4195-BAB7-314C406720C5}">
            <xm:f>Values!$A$4</xm:f>
            <x14:dxf>
              <fill>
                <patternFill>
                  <bgColor rgb="FFC00000"/>
                </patternFill>
              </fill>
            </x14:dxf>
          </x14:cfRule>
          <xm:sqref>F21</xm:sqref>
        </x14:conditionalFormatting>
        <x14:conditionalFormatting xmlns:xm="http://schemas.microsoft.com/office/excel/2006/main">
          <x14:cfRule type="cellIs" priority="26" operator="equal" id="{0C74327E-DD04-4DA9-B002-8B5980A3A908}">
            <xm:f>Values!$A$14</xm:f>
            <x14:dxf>
              <fill>
                <patternFill>
                  <bgColor rgb="FF92D050"/>
                </patternFill>
              </fill>
            </x14:dxf>
          </x14:cfRule>
          <x14:cfRule type="cellIs" priority="27" operator="equal" id="{6D1511B5-E682-4A31-A8CB-6FD8343924B7}">
            <xm:f>Values!$A$13</xm:f>
            <x14:dxf>
              <fill>
                <patternFill>
                  <bgColor rgb="FFFFFF00"/>
                </patternFill>
              </fill>
            </x14:dxf>
          </x14:cfRule>
          <x14:cfRule type="cellIs" priority="28" operator="equal" id="{4D49727F-B5C0-4985-A7B9-400248CBB588}">
            <xm:f>Values!$A$12</xm:f>
            <x14:dxf>
              <fill>
                <patternFill>
                  <bgColor rgb="FFFFC000"/>
                </patternFill>
              </fill>
            </x14:dxf>
          </x14:cfRule>
          <x14:cfRule type="cellIs" priority="29" operator="equal" id="{998DAB4A-3498-4182-8B54-66C0F0FE5BC2}">
            <xm:f>Values!$A$11</xm:f>
            <x14:dxf>
              <fill>
                <patternFill>
                  <bgColor rgb="FFC00000"/>
                </patternFill>
              </fill>
            </x14:dxf>
          </x14:cfRule>
          <xm:sqref>G21</xm:sqref>
        </x14:conditionalFormatting>
        <x14:conditionalFormatting xmlns:xm="http://schemas.microsoft.com/office/excel/2006/main">
          <x14:cfRule type="cellIs" priority="22" operator="equal" id="{51A5B2A8-6208-4762-BB34-FFF43D2E6CAB}">
            <xm:f>Values!$A$20</xm:f>
            <x14:dxf>
              <fill>
                <patternFill>
                  <bgColor rgb="FF92D050"/>
                </patternFill>
              </fill>
            </x14:dxf>
          </x14:cfRule>
          <x14:cfRule type="cellIs" priority="23" operator="equal" id="{9021470A-06CE-40DC-BDB3-5483E2EC9F81}">
            <xm:f>Values!$A$19</xm:f>
            <x14:dxf>
              <fill>
                <patternFill>
                  <bgColor rgb="FFFFFF00"/>
                </patternFill>
              </fill>
            </x14:dxf>
          </x14:cfRule>
          <x14:cfRule type="cellIs" priority="24" operator="equal" id="{04B0A4CD-7606-47B0-8294-796AC76FE8C8}">
            <xm:f>Values!$A$18</xm:f>
            <x14:dxf>
              <fill>
                <patternFill>
                  <bgColor rgb="FFFFC000"/>
                </patternFill>
              </fill>
            </x14:dxf>
          </x14:cfRule>
          <x14:cfRule type="cellIs" priority="25" operator="equal" id="{A63E7EF3-C7D2-4672-848D-35086FCE91A2}">
            <xm:f>Values!$A$17</xm:f>
            <x14:dxf>
              <fill>
                <patternFill>
                  <bgColor rgb="FFC00000"/>
                </patternFill>
              </fill>
            </x14:dxf>
          </x14:cfRule>
          <xm:sqref>H21</xm:sqref>
        </x14:conditionalFormatting>
        <x14:conditionalFormatting xmlns:xm="http://schemas.microsoft.com/office/excel/2006/main">
          <x14:cfRule type="cellIs" priority="18" operator="equal" id="{BCB93D1A-8CCD-4EC2-A1AC-A7BEB4F23646}">
            <xm:f>Values!$A$26</xm:f>
            <x14:dxf>
              <fill>
                <patternFill>
                  <bgColor rgb="FF92D050"/>
                </patternFill>
              </fill>
            </x14:dxf>
          </x14:cfRule>
          <x14:cfRule type="cellIs" priority="19" operator="equal" id="{02BCCA39-F3AD-4B0A-86DB-455A1C453E9E}">
            <xm:f>Values!$A$25</xm:f>
            <x14:dxf>
              <fill>
                <patternFill>
                  <bgColor rgb="FFFFFF00"/>
                </patternFill>
              </fill>
            </x14:dxf>
          </x14:cfRule>
          <x14:cfRule type="cellIs" priority="20" operator="equal" id="{3EBC874B-A8AB-4350-BB14-5AC486006B13}">
            <xm:f>Values!$A$24</xm:f>
            <x14:dxf>
              <fill>
                <patternFill>
                  <bgColor rgb="FFFFC000"/>
                </patternFill>
              </fill>
            </x14:dxf>
          </x14:cfRule>
          <x14:cfRule type="cellIs" priority="21" operator="equal" id="{174D4535-DFEF-48E8-8C18-AE313F9F4BD9}">
            <xm:f>Values!$A$23</xm:f>
            <x14:dxf>
              <fill>
                <patternFill>
                  <bgColor rgb="FFC00000"/>
                </patternFill>
              </fill>
            </x14:dxf>
          </x14:cfRule>
          <xm:sqref>I21</xm:sqref>
        </x14:conditionalFormatting>
        <x14:conditionalFormatting xmlns:xm="http://schemas.microsoft.com/office/excel/2006/main">
          <x14:cfRule type="cellIs" priority="13" operator="equal" id="{42A55FEF-101A-4DE7-B41D-F4C026EE1F1F}">
            <xm:f>Values!$A$8</xm:f>
            <x14:dxf>
              <fill>
                <patternFill>
                  <bgColor rgb="FF92D050"/>
                </patternFill>
              </fill>
            </x14:dxf>
          </x14:cfRule>
          <x14:cfRule type="cellIs" priority="14" operator="equal" id="{505329CC-14D5-4D8E-9CFE-A12ACA605852}">
            <xm:f>Values!$A$7</xm:f>
            <x14:dxf>
              <fill>
                <patternFill>
                  <bgColor rgb="FFFFFF00"/>
                </patternFill>
              </fill>
            </x14:dxf>
          </x14:cfRule>
          <x14:cfRule type="cellIs" priority="15" operator="equal" id="{FB954DED-2CF4-4A76-A9AF-99C1C1A10802}">
            <xm:f>Values!$A$6</xm:f>
            <x14:dxf>
              <fill>
                <patternFill>
                  <bgColor rgb="FFFFC000"/>
                </patternFill>
              </fill>
            </x14:dxf>
          </x14:cfRule>
          <x14:cfRule type="cellIs" priority="16" operator="equal" id="{76A22D8E-F248-422D-BE65-1950B71B478D}">
            <xm:f>Values!$A$5</xm:f>
            <x14:dxf>
              <fill>
                <patternFill>
                  <bgColor rgb="FFFF0000"/>
                </patternFill>
              </fill>
            </x14:dxf>
          </x14:cfRule>
          <x14:cfRule type="cellIs" priority="17" operator="equal" id="{A6E19A85-C882-446F-B99F-9152775AFB52}">
            <xm:f>Values!$A$4</xm:f>
            <x14:dxf>
              <fill>
                <patternFill>
                  <bgColor rgb="FFC00000"/>
                </patternFill>
              </fill>
            </x14:dxf>
          </x14:cfRule>
          <xm:sqref>F22:F44</xm:sqref>
        </x14:conditionalFormatting>
        <x14:conditionalFormatting xmlns:xm="http://schemas.microsoft.com/office/excel/2006/main">
          <x14:cfRule type="cellIs" priority="9" operator="equal" id="{2341D35E-9A28-499F-9EFC-10C96B13B414}">
            <xm:f>Values!$A$14</xm:f>
            <x14:dxf>
              <fill>
                <patternFill>
                  <bgColor rgb="FF92D050"/>
                </patternFill>
              </fill>
            </x14:dxf>
          </x14:cfRule>
          <x14:cfRule type="cellIs" priority="10" operator="equal" id="{D8A5A767-0FED-4310-9CFC-5C9A8DA97BCF}">
            <xm:f>Values!$A$13</xm:f>
            <x14:dxf>
              <fill>
                <patternFill>
                  <bgColor rgb="FFFFFF00"/>
                </patternFill>
              </fill>
            </x14:dxf>
          </x14:cfRule>
          <x14:cfRule type="cellIs" priority="11" operator="equal" id="{35F8D169-AE96-4007-B25C-0D049A1C8677}">
            <xm:f>Values!$A$12</xm:f>
            <x14:dxf>
              <fill>
                <patternFill>
                  <bgColor rgb="FFFFC000"/>
                </patternFill>
              </fill>
            </x14:dxf>
          </x14:cfRule>
          <x14:cfRule type="cellIs" priority="12" operator="equal" id="{8E69CE2D-5A32-418F-836F-9C88FB7B6767}">
            <xm:f>Values!$A$11</xm:f>
            <x14:dxf>
              <fill>
                <patternFill>
                  <bgColor rgb="FFC00000"/>
                </patternFill>
              </fill>
            </x14:dxf>
          </x14:cfRule>
          <xm:sqref>G22:G44</xm:sqref>
        </x14:conditionalFormatting>
        <x14:conditionalFormatting xmlns:xm="http://schemas.microsoft.com/office/excel/2006/main">
          <x14:cfRule type="cellIs" priority="5" operator="equal" id="{2F78EDCD-A2FB-4B4F-920A-7A579F092E40}">
            <xm:f>Values!$A$20</xm:f>
            <x14:dxf>
              <fill>
                <patternFill>
                  <bgColor rgb="FF92D050"/>
                </patternFill>
              </fill>
            </x14:dxf>
          </x14:cfRule>
          <x14:cfRule type="cellIs" priority="6" operator="equal" id="{E0D30722-8A72-444A-86E6-13831F398F64}">
            <xm:f>Values!$A$19</xm:f>
            <x14:dxf>
              <fill>
                <patternFill>
                  <bgColor rgb="FFFFFF00"/>
                </patternFill>
              </fill>
            </x14:dxf>
          </x14:cfRule>
          <x14:cfRule type="cellIs" priority="7" operator="equal" id="{DAC10D2B-F5B9-4F0C-8E98-65FE435FA96E}">
            <xm:f>Values!$A$18</xm:f>
            <x14:dxf>
              <fill>
                <patternFill>
                  <bgColor rgb="FFFFC000"/>
                </patternFill>
              </fill>
            </x14:dxf>
          </x14:cfRule>
          <x14:cfRule type="cellIs" priority="8" operator="equal" id="{B9A51019-C8C0-4AAE-ABFA-8A0959F82C1D}">
            <xm:f>Values!$A$17</xm:f>
            <x14:dxf>
              <fill>
                <patternFill>
                  <bgColor rgb="FFC00000"/>
                </patternFill>
              </fill>
            </x14:dxf>
          </x14:cfRule>
          <xm:sqref>H22:H44</xm:sqref>
        </x14:conditionalFormatting>
        <x14:conditionalFormatting xmlns:xm="http://schemas.microsoft.com/office/excel/2006/main">
          <x14:cfRule type="cellIs" priority="1" operator="equal" id="{4FE732FF-AA8B-4C17-AD3C-0A8768F59FF5}">
            <xm:f>Values!$A$26</xm:f>
            <x14:dxf>
              <fill>
                <patternFill>
                  <bgColor rgb="FF92D050"/>
                </patternFill>
              </fill>
            </x14:dxf>
          </x14:cfRule>
          <x14:cfRule type="cellIs" priority="2" operator="equal" id="{A9619068-66A9-40B0-8F32-66E764C15DC9}">
            <xm:f>Values!$A$25</xm:f>
            <x14:dxf>
              <fill>
                <patternFill>
                  <bgColor rgb="FFFFFF00"/>
                </patternFill>
              </fill>
            </x14:dxf>
          </x14:cfRule>
          <x14:cfRule type="cellIs" priority="3" operator="equal" id="{2C4FB865-F077-4275-9180-189A9C3CE2EE}">
            <xm:f>Values!$A$24</xm:f>
            <x14:dxf>
              <fill>
                <patternFill>
                  <bgColor rgb="FFFFC000"/>
                </patternFill>
              </fill>
            </x14:dxf>
          </x14:cfRule>
          <x14:cfRule type="cellIs" priority="4" operator="equal" id="{46C10E44-6753-43C8-92A5-033BFA463268}">
            <xm:f>Values!$A$23</xm:f>
            <x14:dxf>
              <fill>
                <patternFill>
                  <bgColor rgb="FFC00000"/>
                </patternFill>
              </fill>
            </x14:dxf>
          </x14:cfRule>
          <xm:sqref>I22:I44</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Values!$A$23:$A$26</xm:f>
          </x14:formula1>
          <xm:sqref>I21:I44</xm:sqref>
        </x14:dataValidation>
        <x14:dataValidation type="list" allowBlank="1" showInputMessage="1" showErrorMessage="1">
          <x14:formula1>
            <xm:f>Values!$A$17:$A$20</xm:f>
          </x14:formula1>
          <xm:sqref>H21:H44</xm:sqref>
        </x14:dataValidation>
        <x14:dataValidation type="list" allowBlank="1" showInputMessage="1" showErrorMessage="1">
          <x14:formula1>
            <xm:f>Values!$A$11:$A$14</xm:f>
          </x14:formula1>
          <xm:sqref>G21:G44</xm:sqref>
        </x14:dataValidation>
        <x14:dataValidation type="list" allowBlank="1" showInputMessage="1" showErrorMessage="1">
          <x14:formula1>
            <xm:f>Values!$A$4:$A$8</xm:f>
          </x14:formula1>
          <xm:sqref>F21:F44</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zoomScale="80" zoomScaleNormal="80" workbookViewId="0">
      <selection sqref="A1:I1"/>
    </sheetView>
  </sheetViews>
  <sheetFormatPr defaultColWidth="8.88671875" defaultRowHeight="14.4"/>
  <cols>
    <col min="1" max="2" width="8.88671875" style="5"/>
    <col min="3" max="3" width="71.33203125" style="5" customWidth="1"/>
    <col min="4" max="4" width="19.88671875" style="5" bestFit="1" customWidth="1"/>
    <col min="5" max="5" width="30.6640625" style="5" customWidth="1"/>
    <col min="6" max="6" width="20.88671875" style="5" bestFit="1" customWidth="1"/>
    <col min="7" max="7" width="26.77734375" style="5" bestFit="1" customWidth="1"/>
    <col min="8" max="8" width="25" style="5" bestFit="1" customWidth="1"/>
    <col min="9" max="9" width="26.5546875" style="5" bestFit="1" customWidth="1"/>
    <col min="10" max="10" width="8.88671875" style="5"/>
    <col min="11" max="14" width="0" style="5" hidden="1" customWidth="1"/>
    <col min="15" max="16384" width="8.88671875" style="5"/>
  </cols>
  <sheetData>
    <row r="1" spans="1:9" ht="59.4" customHeight="1">
      <c r="A1" s="45" t="s">
        <v>327</v>
      </c>
      <c r="B1" s="45"/>
      <c r="C1" s="45"/>
      <c r="D1" s="45"/>
      <c r="E1" s="45"/>
      <c r="F1" s="45"/>
      <c r="G1" s="45"/>
      <c r="H1" s="45"/>
      <c r="I1" s="45"/>
    </row>
    <row r="20" spans="1:14">
      <c r="A20" s="4" t="s">
        <v>11</v>
      </c>
      <c r="B20" s="4" t="s">
        <v>10</v>
      </c>
      <c r="C20" s="4" t="s">
        <v>12</v>
      </c>
      <c r="D20" s="4" t="s">
        <v>368</v>
      </c>
      <c r="E20" s="4" t="s">
        <v>13</v>
      </c>
      <c r="F20" s="4" t="s">
        <v>355</v>
      </c>
      <c r="G20" s="4" t="s">
        <v>356</v>
      </c>
      <c r="H20" s="4" t="s">
        <v>357</v>
      </c>
      <c r="I20" s="4" t="s">
        <v>358</v>
      </c>
    </row>
    <row r="21" spans="1:14" ht="28.8">
      <c r="A21" s="10">
        <v>17.100000000000001</v>
      </c>
      <c r="B21" s="10" t="s">
        <v>0</v>
      </c>
      <c r="C21" s="25" t="s">
        <v>262</v>
      </c>
      <c r="D21" s="2" t="s">
        <v>305</v>
      </c>
      <c r="E21" s="7" t="s">
        <v>92</v>
      </c>
      <c r="F21" s="8" t="s">
        <v>331</v>
      </c>
      <c r="G21" s="8" t="s">
        <v>337</v>
      </c>
      <c r="H21" s="8" t="s">
        <v>342</v>
      </c>
      <c r="I21" s="8" t="s">
        <v>347</v>
      </c>
      <c r="K21" s="36">
        <f>IF(F21="No Policy",0,IF(F21="Informal Policy",0.25,IF(F21="Partial Written Policy",0.5,IF(F21="Written Policy",0.75,IF(F21="Approved Written Policy",1,"INVALID")))))</f>
        <v>0</v>
      </c>
      <c r="L21" s="36">
        <f>IF(G21="Not Implemented",0,IF(G21="Parts of Policy Implemented",0.33,IF(G21="Implemented on Some Systems",0.66,IF(G21="Implemented on All Systems",1,"INVALID"))))</f>
        <v>0</v>
      </c>
      <c r="M21" s="36">
        <f>IF(H21="Not Automated",0,IF(H21="Parts of Policy Automated",0.33,IF(H21="Automated on Some Systems",0.66,IF(H21="Automated on All Systems",1,"INVALID"))))</f>
        <v>0</v>
      </c>
      <c r="N21" s="36">
        <f>IF(I21="Not Reported",0,IF(I21="Parts of Policy Reported",0.33,IF(I21="Reported on Some Systems",0.66,IF(I21="Reported on All Systems",1,"INVALID"))))</f>
        <v>0</v>
      </c>
    </row>
    <row r="22" spans="1:14" ht="28.8">
      <c r="A22" s="30">
        <v>17.2</v>
      </c>
      <c r="B22" s="30" t="s">
        <v>0</v>
      </c>
      <c r="C22" s="29" t="s">
        <v>263</v>
      </c>
      <c r="D22" s="2" t="s">
        <v>305</v>
      </c>
      <c r="E22" s="7" t="s">
        <v>92</v>
      </c>
      <c r="F22" s="8" t="s">
        <v>331</v>
      </c>
      <c r="G22" s="8" t="s">
        <v>337</v>
      </c>
      <c r="H22" s="8" t="s">
        <v>342</v>
      </c>
      <c r="I22" s="8" t="s">
        <v>347</v>
      </c>
      <c r="K22" s="36">
        <f t="shared" ref="K22:K38" si="0">IF(F22="No Policy",0,IF(F22="Informal Policy",0.25,IF(F22="Partial Written Policy",0.5,IF(F22="Written Policy",0.75,IF(F22="Approved Written Policy",1,"INVALID")))))</f>
        <v>0</v>
      </c>
      <c r="L22" s="36">
        <f t="shared" ref="L22:L38" si="1">IF(G22="Not Implemented",0,IF(G22="Parts of Policy Implemented",0.33,IF(G22="Implemented on Some Systems",0.66,IF(G22="Implemented on All Systems",1,"INVALID"))))</f>
        <v>0</v>
      </c>
      <c r="M22" s="36">
        <f t="shared" ref="M22:M38" si="2">IF(H22="Not Automated",0,IF(H22="Parts of Policy Automated",0.33,IF(H22="Automated on Some Systems",0.66,IF(H22="Automated on All Systems",1,"INVALID"))))</f>
        <v>0</v>
      </c>
      <c r="N22" s="36">
        <f t="shared" ref="N22:N38" si="3">IF(I22="Not Reported",0,IF(I22="Parts of Policy Reported",0.33,IF(I22="Reported on Some Systems",0.66,IF(I22="Reported on All Systems",1,"INVALID"))))</f>
        <v>0</v>
      </c>
    </row>
    <row r="23" spans="1:14" ht="31.2" customHeight="1">
      <c r="A23" s="50">
        <v>17.3</v>
      </c>
      <c r="B23" s="50" t="s">
        <v>0</v>
      </c>
      <c r="C23" s="47" t="s">
        <v>264</v>
      </c>
      <c r="D23" s="2" t="s">
        <v>303</v>
      </c>
      <c r="E23" s="7" t="s">
        <v>315</v>
      </c>
      <c r="F23" s="8" t="s">
        <v>331</v>
      </c>
      <c r="G23" s="8" t="s">
        <v>337</v>
      </c>
      <c r="H23" s="8" t="s">
        <v>342</v>
      </c>
      <c r="I23" s="8" t="s">
        <v>347</v>
      </c>
      <c r="K23" s="36">
        <f t="shared" si="0"/>
        <v>0</v>
      </c>
      <c r="L23" s="36">
        <f t="shared" si="1"/>
        <v>0</v>
      </c>
      <c r="M23" s="36">
        <f t="shared" si="2"/>
        <v>0</v>
      </c>
      <c r="N23" s="36">
        <f t="shared" si="3"/>
        <v>0</v>
      </c>
    </row>
    <row r="24" spans="1:14" ht="31.2" customHeight="1">
      <c r="A24" s="50"/>
      <c r="B24" s="50"/>
      <c r="C24" s="47"/>
      <c r="D24" s="2" t="s">
        <v>303</v>
      </c>
      <c r="E24" s="7" t="s">
        <v>89</v>
      </c>
      <c r="F24" s="8" t="s">
        <v>331</v>
      </c>
      <c r="G24" s="8" t="s">
        <v>337</v>
      </c>
      <c r="H24" s="8" t="s">
        <v>342</v>
      </c>
      <c r="I24" s="8" t="s">
        <v>347</v>
      </c>
      <c r="K24" s="36">
        <f t="shared" si="0"/>
        <v>0</v>
      </c>
      <c r="L24" s="36">
        <f t="shared" si="1"/>
        <v>0</v>
      </c>
      <c r="M24" s="36">
        <f t="shared" si="2"/>
        <v>0</v>
      </c>
      <c r="N24" s="36">
        <f t="shared" si="3"/>
        <v>0</v>
      </c>
    </row>
    <row r="25" spans="1:14">
      <c r="A25" s="10">
        <v>17.399999999999999</v>
      </c>
      <c r="B25" s="10" t="s">
        <v>0</v>
      </c>
      <c r="C25" s="25" t="s">
        <v>265</v>
      </c>
      <c r="D25" s="2" t="s">
        <v>305</v>
      </c>
      <c r="E25" s="7"/>
      <c r="F25" s="8" t="s">
        <v>331</v>
      </c>
      <c r="G25" s="8" t="s">
        <v>337</v>
      </c>
      <c r="H25" s="8" t="s">
        <v>342</v>
      </c>
      <c r="I25" s="8" t="s">
        <v>347</v>
      </c>
      <c r="K25" s="36">
        <f t="shared" si="0"/>
        <v>0</v>
      </c>
      <c r="L25" s="36">
        <f t="shared" si="1"/>
        <v>0</v>
      </c>
      <c r="M25" s="36">
        <f t="shared" si="2"/>
        <v>0</v>
      </c>
      <c r="N25" s="36">
        <f t="shared" si="3"/>
        <v>0</v>
      </c>
    </row>
    <row r="26" spans="1:14" ht="58.95" customHeight="1">
      <c r="A26" s="10">
        <v>17.5</v>
      </c>
      <c r="B26" s="10" t="s">
        <v>24</v>
      </c>
      <c r="C26" s="25" t="s">
        <v>266</v>
      </c>
      <c r="D26" s="2" t="s">
        <v>304</v>
      </c>
      <c r="E26" s="7" t="s">
        <v>94</v>
      </c>
      <c r="F26" s="8" t="s">
        <v>331</v>
      </c>
      <c r="G26" s="8" t="s">
        <v>337</v>
      </c>
      <c r="H26" s="8" t="s">
        <v>342</v>
      </c>
      <c r="I26" s="8" t="s">
        <v>347</v>
      </c>
      <c r="K26" s="36">
        <f t="shared" si="0"/>
        <v>0</v>
      </c>
      <c r="L26" s="36">
        <f t="shared" si="1"/>
        <v>0</v>
      </c>
      <c r="M26" s="36">
        <f t="shared" si="2"/>
        <v>0</v>
      </c>
      <c r="N26" s="36">
        <f t="shared" si="3"/>
        <v>0</v>
      </c>
    </row>
    <row r="27" spans="1:14" ht="46.2" customHeight="1">
      <c r="A27" s="50">
        <v>17.600000000000001</v>
      </c>
      <c r="B27" s="50" t="s">
        <v>24</v>
      </c>
      <c r="C27" s="47" t="s">
        <v>267</v>
      </c>
      <c r="D27" s="2" t="s">
        <v>304</v>
      </c>
      <c r="E27" s="7" t="s">
        <v>315</v>
      </c>
      <c r="F27" s="8" t="s">
        <v>331</v>
      </c>
      <c r="G27" s="8" t="s">
        <v>337</v>
      </c>
      <c r="H27" s="8" t="s">
        <v>342</v>
      </c>
      <c r="I27" s="8" t="s">
        <v>347</v>
      </c>
      <c r="K27" s="36">
        <f t="shared" si="0"/>
        <v>0</v>
      </c>
      <c r="L27" s="36">
        <f t="shared" si="1"/>
        <v>0</v>
      </c>
      <c r="M27" s="36">
        <f t="shared" si="2"/>
        <v>0</v>
      </c>
      <c r="N27" s="36">
        <f t="shared" si="3"/>
        <v>0</v>
      </c>
    </row>
    <row r="28" spans="1:14" ht="46.2" customHeight="1">
      <c r="A28" s="50"/>
      <c r="B28" s="50"/>
      <c r="C28" s="47"/>
      <c r="D28" s="2" t="s">
        <v>304</v>
      </c>
      <c r="E28" s="7" t="s">
        <v>317</v>
      </c>
      <c r="F28" s="8" t="s">
        <v>331</v>
      </c>
      <c r="G28" s="8" t="s">
        <v>337</v>
      </c>
      <c r="H28" s="8" t="s">
        <v>342</v>
      </c>
      <c r="I28" s="8" t="s">
        <v>347</v>
      </c>
      <c r="K28" s="36">
        <f t="shared" si="0"/>
        <v>0</v>
      </c>
      <c r="L28" s="36">
        <f t="shared" si="1"/>
        <v>0</v>
      </c>
      <c r="M28" s="36">
        <f t="shared" si="2"/>
        <v>0</v>
      </c>
      <c r="N28" s="36">
        <f t="shared" si="3"/>
        <v>0</v>
      </c>
    </row>
    <row r="29" spans="1:14">
      <c r="A29" s="50">
        <v>17.7</v>
      </c>
      <c r="B29" s="50" t="s">
        <v>26</v>
      </c>
      <c r="C29" s="53" t="s">
        <v>268</v>
      </c>
      <c r="D29" s="2" t="s">
        <v>305</v>
      </c>
      <c r="E29" s="7" t="s">
        <v>315</v>
      </c>
      <c r="F29" s="8" t="s">
        <v>331</v>
      </c>
      <c r="G29" s="8" t="s">
        <v>337</v>
      </c>
      <c r="H29" s="8" t="s">
        <v>342</v>
      </c>
      <c r="I29" s="8" t="s">
        <v>347</v>
      </c>
      <c r="K29" s="36">
        <f t="shared" si="0"/>
        <v>0</v>
      </c>
      <c r="L29" s="36">
        <f t="shared" si="1"/>
        <v>0</v>
      </c>
      <c r="M29" s="36">
        <f t="shared" si="2"/>
        <v>0</v>
      </c>
      <c r="N29" s="36">
        <f t="shared" si="3"/>
        <v>0</v>
      </c>
    </row>
    <row r="30" spans="1:14" ht="28.8">
      <c r="A30" s="50"/>
      <c r="B30" s="50"/>
      <c r="C30" s="53"/>
      <c r="D30" s="2" t="s">
        <v>305</v>
      </c>
      <c r="E30" s="7" t="s">
        <v>94</v>
      </c>
      <c r="F30" s="8" t="s">
        <v>331</v>
      </c>
      <c r="G30" s="8" t="s">
        <v>337</v>
      </c>
      <c r="H30" s="8" t="s">
        <v>342</v>
      </c>
      <c r="I30" s="8" t="s">
        <v>347</v>
      </c>
      <c r="K30" s="36">
        <f t="shared" si="0"/>
        <v>0</v>
      </c>
      <c r="L30" s="36">
        <f t="shared" si="1"/>
        <v>0</v>
      </c>
      <c r="M30" s="36">
        <f t="shared" si="2"/>
        <v>0</v>
      </c>
      <c r="N30" s="36">
        <f t="shared" si="3"/>
        <v>0</v>
      </c>
    </row>
    <row r="31" spans="1:14" ht="86.4">
      <c r="A31" s="30">
        <v>17.8</v>
      </c>
      <c r="B31" s="30" t="s">
        <v>26</v>
      </c>
      <c r="C31" s="31" t="s">
        <v>269</v>
      </c>
      <c r="D31" s="2" t="s">
        <v>305</v>
      </c>
      <c r="E31" s="7" t="s">
        <v>76</v>
      </c>
      <c r="F31" s="8" t="s">
        <v>331</v>
      </c>
      <c r="G31" s="8" t="s">
        <v>337</v>
      </c>
      <c r="H31" s="8" t="s">
        <v>342</v>
      </c>
      <c r="I31" s="8" t="s">
        <v>347</v>
      </c>
      <c r="K31" s="36">
        <f t="shared" si="0"/>
        <v>0</v>
      </c>
      <c r="L31" s="36">
        <f t="shared" si="1"/>
        <v>0</v>
      </c>
      <c r="M31" s="36">
        <f t="shared" si="2"/>
        <v>0</v>
      </c>
      <c r="N31" s="36">
        <f t="shared" si="3"/>
        <v>0</v>
      </c>
    </row>
    <row r="32" spans="1:14" ht="43.2">
      <c r="A32" s="23" t="s">
        <v>276</v>
      </c>
      <c r="B32" s="22" t="s">
        <v>26</v>
      </c>
      <c r="C32" s="26" t="s">
        <v>71</v>
      </c>
      <c r="D32" s="2" t="s">
        <v>305</v>
      </c>
      <c r="E32" s="7" t="s">
        <v>94</v>
      </c>
      <c r="F32" s="8" t="s">
        <v>331</v>
      </c>
      <c r="G32" s="8" t="s">
        <v>337</v>
      </c>
      <c r="H32" s="8" t="s">
        <v>342</v>
      </c>
      <c r="I32" s="8" t="s">
        <v>347</v>
      </c>
      <c r="K32" s="36">
        <f t="shared" si="0"/>
        <v>0</v>
      </c>
      <c r="L32" s="36">
        <f t="shared" si="1"/>
        <v>0</v>
      </c>
      <c r="M32" s="36">
        <f t="shared" si="2"/>
        <v>0</v>
      </c>
      <c r="N32" s="36">
        <f t="shared" si="3"/>
        <v>0</v>
      </c>
    </row>
    <row r="33" spans="1:14" ht="43.2">
      <c r="A33" s="23" t="s">
        <v>277</v>
      </c>
      <c r="B33" s="22" t="s">
        <v>26</v>
      </c>
      <c r="C33" s="26" t="s">
        <v>270</v>
      </c>
      <c r="D33" s="2" t="s">
        <v>305</v>
      </c>
      <c r="E33" s="7" t="s">
        <v>8</v>
      </c>
      <c r="F33" s="8" t="s">
        <v>331</v>
      </c>
      <c r="G33" s="8" t="s">
        <v>337</v>
      </c>
      <c r="H33" s="8" t="s">
        <v>342</v>
      </c>
      <c r="I33" s="8" t="s">
        <v>347</v>
      </c>
      <c r="K33" s="36">
        <f t="shared" si="0"/>
        <v>0</v>
      </c>
      <c r="L33" s="36">
        <f t="shared" si="1"/>
        <v>0</v>
      </c>
      <c r="M33" s="36">
        <f t="shared" si="2"/>
        <v>0</v>
      </c>
      <c r="N33" s="36">
        <f t="shared" si="3"/>
        <v>0</v>
      </c>
    </row>
    <row r="34" spans="1:14" ht="28.8">
      <c r="A34" s="23" t="s">
        <v>278</v>
      </c>
      <c r="B34" s="22" t="s">
        <v>26</v>
      </c>
      <c r="C34" s="26" t="s">
        <v>271</v>
      </c>
      <c r="D34" s="2" t="s">
        <v>305</v>
      </c>
      <c r="E34" s="7" t="s">
        <v>8</v>
      </c>
      <c r="F34" s="8" t="s">
        <v>331</v>
      </c>
      <c r="G34" s="8" t="s">
        <v>337</v>
      </c>
      <c r="H34" s="8" t="s">
        <v>342</v>
      </c>
      <c r="I34" s="8" t="s">
        <v>347</v>
      </c>
      <c r="K34" s="36">
        <f t="shared" si="0"/>
        <v>0</v>
      </c>
      <c r="L34" s="36">
        <f t="shared" si="1"/>
        <v>0</v>
      </c>
      <c r="M34" s="36">
        <f t="shared" si="2"/>
        <v>0</v>
      </c>
      <c r="N34" s="36">
        <f t="shared" si="3"/>
        <v>0</v>
      </c>
    </row>
    <row r="35" spans="1:14" ht="57.6">
      <c r="A35" s="23" t="s">
        <v>279</v>
      </c>
      <c r="B35" s="22" t="s">
        <v>1</v>
      </c>
      <c r="C35" s="26" t="s">
        <v>272</v>
      </c>
      <c r="D35" s="2" t="s">
        <v>306</v>
      </c>
      <c r="E35" s="7" t="s">
        <v>89</v>
      </c>
      <c r="F35" s="8" t="s">
        <v>331</v>
      </c>
      <c r="G35" s="8" t="s">
        <v>337</v>
      </c>
      <c r="H35" s="8" t="s">
        <v>342</v>
      </c>
      <c r="I35" s="8" t="s">
        <v>347</v>
      </c>
      <c r="K35" s="36">
        <f t="shared" si="0"/>
        <v>0</v>
      </c>
      <c r="L35" s="36">
        <f t="shared" si="1"/>
        <v>0</v>
      </c>
      <c r="M35" s="36">
        <f t="shared" si="2"/>
        <v>0</v>
      </c>
      <c r="N35" s="36">
        <f t="shared" si="3"/>
        <v>0</v>
      </c>
    </row>
    <row r="36" spans="1:14" ht="28.8">
      <c r="A36" s="23" t="s">
        <v>280</v>
      </c>
      <c r="B36" s="22" t="s">
        <v>1</v>
      </c>
      <c r="C36" s="26" t="s">
        <v>273</v>
      </c>
      <c r="D36" s="2" t="s">
        <v>305</v>
      </c>
      <c r="E36" s="7" t="s">
        <v>89</v>
      </c>
      <c r="F36" s="8" t="s">
        <v>331</v>
      </c>
      <c r="G36" s="8" t="s">
        <v>337</v>
      </c>
      <c r="H36" s="8" t="s">
        <v>342</v>
      </c>
      <c r="I36" s="8" t="s">
        <v>347</v>
      </c>
      <c r="K36" s="36">
        <f t="shared" si="0"/>
        <v>0</v>
      </c>
      <c r="L36" s="36">
        <f t="shared" si="1"/>
        <v>0</v>
      </c>
      <c r="M36" s="36">
        <f t="shared" si="2"/>
        <v>0</v>
      </c>
      <c r="N36" s="36">
        <f t="shared" si="3"/>
        <v>0</v>
      </c>
    </row>
    <row r="37" spans="1:14" ht="28.8">
      <c r="A37" s="23" t="s">
        <v>281</v>
      </c>
      <c r="B37" s="22" t="s">
        <v>1</v>
      </c>
      <c r="C37" s="26" t="s">
        <v>274</v>
      </c>
      <c r="D37" s="2" t="s">
        <v>305</v>
      </c>
      <c r="E37" s="7" t="s">
        <v>8</v>
      </c>
      <c r="F37" s="8" t="s">
        <v>331</v>
      </c>
      <c r="G37" s="8" t="s">
        <v>337</v>
      </c>
      <c r="H37" s="8" t="s">
        <v>342</v>
      </c>
      <c r="I37" s="8" t="s">
        <v>347</v>
      </c>
      <c r="K37" s="36">
        <f t="shared" si="0"/>
        <v>0</v>
      </c>
      <c r="L37" s="36">
        <f t="shared" si="1"/>
        <v>0</v>
      </c>
      <c r="M37" s="36">
        <f t="shared" si="2"/>
        <v>0</v>
      </c>
      <c r="N37" s="36">
        <f t="shared" si="3"/>
        <v>0</v>
      </c>
    </row>
    <row r="38" spans="1:14" ht="28.8">
      <c r="A38" s="23" t="s">
        <v>282</v>
      </c>
      <c r="B38" s="22" t="s">
        <v>1</v>
      </c>
      <c r="C38" s="24" t="s">
        <v>275</v>
      </c>
      <c r="D38" s="2" t="s">
        <v>305</v>
      </c>
      <c r="E38" s="7" t="s">
        <v>8</v>
      </c>
      <c r="F38" s="8" t="s">
        <v>331</v>
      </c>
      <c r="G38" s="8" t="s">
        <v>337</v>
      </c>
      <c r="H38" s="8" t="s">
        <v>342</v>
      </c>
      <c r="I38" s="8" t="s">
        <v>347</v>
      </c>
      <c r="K38" s="36">
        <f t="shared" si="0"/>
        <v>0</v>
      </c>
      <c r="L38" s="36">
        <f t="shared" si="1"/>
        <v>0</v>
      </c>
      <c r="M38" s="36">
        <f t="shared" si="2"/>
        <v>0</v>
      </c>
      <c r="N38" s="36">
        <f t="shared" si="3"/>
        <v>0</v>
      </c>
    </row>
    <row r="40" spans="1:14">
      <c r="E40" s="3" t="s">
        <v>101</v>
      </c>
      <c r="G40" s="37">
        <f>AVERAGE(K21:K38)</f>
        <v>0</v>
      </c>
    </row>
    <row r="41" spans="1:14">
      <c r="E41" s="7" t="s">
        <v>20</v>
      </c>
      <c r="F41" s="7"/>
      <c r="G41" s="37">
        <f>AVERAGE(L21:L38)</f>
        <v>0</v>
      </c>
    </row>
    <row r="42" spans="1:14">
      <c r="E42" s="7" t="s">
        <v>21</v>
      </c>
      <c r="F42" s="7"/>
      <c r="G42" s="37">
        <f>AVERAGE(M21:M38)</f>
        <v>0</v>
      </c>
    </row>
    <row r="43" spans="1:14">
      <c r="E43" s="7" t="s">
        <v>22</v>
      </c>
      <c r="F43" s="7"/>
      <c r="G43" s="37">
        <f>AVERAGE(N21:N38)</f>
        <v>0</v>
      </c>
    </row>
    <row r="44" spans="1:14">
      <c r="E44" s="7" t="s">
        <v>23</v>
      </c>
      <c r="F44" s="7"/>
      <c r="G44" s="37">
        <f>AVERAGE(G40:G43)</f>
        <v>0</v>
      </c>
    </row>
    <row r="45" spans="1:14">
      <c r="E45" s="7" t="s">
        <v>14</v>
      </c>
      <c r="F45" s="7"/>
      <c r="G45" s="37">
        <f>AVERAGE(L21,L22,L25,L29,L30,L31,L32,L33,L34,L36,L37,L38)</f>
        <v>0</v>
      </c>
      <c r="H45" s="9"/>
      <c r="I45" s="9"/>
    </row>
    <row r="46" spans="1:14">
      <c r="E46" s="7" t="s">
        <v>15</v>
      </c>
      <c r="F46" s="7"/>
      <c r="G46" s="37">
        <f>AVERAGE(M21,M22,M25,M29,M30,M31,M32,M33,M34,M36,M37,M38)</f>
        <v>0</v>
      </c>
    </row>
    <row r="47" spans="1:14">
      <c r="E47" s="7" t="s">
        <v>16</v>
      </c>
      <c r="F47" s="7"/>
      <c r="G47" s="37">
        <f>AVERAGE(N21,N22,N25,N29,N30,N31,N32,N33,N34,N36,N37,N38)</f>
        <v>0</v>
      </c>
    </row>
    <row r="48" spans="1:14">
      <c r="E48" s="7" t="s">
        <v>17</v>
      </c>
      <c r="F48" s="7"/>
      <c r="G48" s="37">
        <f>AVERAGE(L23,L24,L26,L27,L28,L35)</f>
        <v>0</v>
      </c>
    </row>
    <row r="49" spans="1:16">
      <c r="E49" s="7" t="s">
        <v>18</v>
      </c>
      <c r="F49" s="7"/>
      <c r="G49" s="37">
        <f>AVERAGE(M23,M24,M26,M27,M28,M35)</f>
        <v>0</v>
      </c>
    </row>
    <row r="50" spans="1:16">
      <c r="E50" s="7" t="s">
        <v>19</v>
      </c>
      <c r="F50" s="7"/>
      <c r="G50" s="37">
        <f>AVERAGE(N23,N24,N26,N27,N28,N35)</f>
        <v>0</v>
      </c>
    </row>
    <row r="52" spans="1:16" ht="30" customHeight="1">
      <c r="A52" s="49" t="s">
        <v>329</v>
      </c>
      <c r="B52" s="49"/>
      <c r="C52" s="49"/>
      <c r="D52" s="49"/>
      <c r="E52" s="49"/>
      <c r="F52" s="49"/>
      <c r="G52" s="49"/>
      <c r="H52" s="49"/>
      <c r="I52" s="49"/>
      <c r="J52" s="49"/>
      <c r="K52" s="49"/>
      <c r="L52" s="49"/>
      <c r="M52" s="49"/>
      <c r="N52" s="49"/>
      <c r="O52" s="49"/>
      <c r="P52" s="49"/>
    </row>
  </sheetData>
  <mergeCells count="11">
    <mergeCell ref="A52:P52"/>
    <mergeCell ref="A1:I1"/>
    <mergeCell ref="C29:C30"/>
    <mergeCell ref="B29:B30"/>
    <mergeCell ref="A29:A30"/>
    <mergeCell ref="C27:C28"/>
    <mergeCell ref="B27:B28"/>
    <mergeCell ref="A27:A28"/>
    <mergeCell ref="C23:C24"/>
    <mergeCell ref="B23:B24"/>
    <mergeCell ref="A23:A24"/>
  </mergeCells>
  <hyperlinks>
    <hyperlink ref="A52" r:id="rId1" display="http://creativecommons.org/licenses/by-sa/4.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30" operator="equal" id="{2F173CAB-EC3C-4385-B77A-EFBFB3613DE6}">
            <xm:f>Values!$A$8</xm:f>
            <x14:dxf>
              <fill>
                <patternFill>
                  <bgColor rgb="FF92D050"/>
                </patternFill>
              </fill>
            </x14:dxf>
          </x14:cfRule>
          <x14:cfRule type="cellIs" priority="31" operator="equal" id="{A107DC97-2747-4CBB-88BD-953F0DEC72DE}">
            <xm:f>Values!$A$7</xm:f>
            <x14:dxf>
              <fill>
                <patternFill>
                  <bgColor rgb="FFFFFF00"/>
                </patternFill>
              </fill>
            </x14:dxf>
          </x14:cfRule>
          <x14:cfRule type="cellIs" priority="32" operator="equal" id="{77F6EBED-4219-4E58-A051-2F5CB9F01E3C}">
            <xm:f>Values!$A$6</xm:f>
            <x14:dxf>
              <fill>
                <patternFill>
                  <bgColor rgb="FFFFC000"/>
                </patternFill>
              </fill>
            </x14:dxf>
          </x14:cfRule>
          <x14:cfRule type="cellIs" priority="33" operator="equal" id="{E6AF1340-0FE9-4DD7-91DF-3286D18F152A}">
            <xm:f>Values!$A$5</xm:f>
            <x14:dxf>
              <fill>
                <patternFill>
                  <bgColor rgb="FFFF0000"/>
                </patternFill>
              </fill>
            </x14:dxf>
          </x14:cfRule>
          <x14:cfRule type="cellIs" priority="34" operator="equal" id="{6CFE7AEF-DF0E-4A07-81C5-5F0F1D9533FC}">
            <xm:f>Values!$A$4</xm:f>
            <x14:dxf>
              <fill>
                <patternFill>
                  <bgColor rgb="FFC00000"/>
                </patternFill>
              </fill>
            </x14:dxf>
          </x14:cfRule>
          <xm:sqref>F21</xm:sqref>
        </x14:conditionalFormatting>
        <x14:conditionalFormatting xmlns:xm="http://schemas.microsoft.com/office/excel/2006/main">
          <x14:cfRule type="cellIs" priority="26" operator="equal" id="{E57D72B4-FEC7-46DC-8D3A-150563C200C1}">
            <xm:f>Values!$A$14</xm:f>
            <x14:dxf>
              <fill>
                <patternFill>
                  <bgColor rgb="FF92D050"/>
                </patternFill>
              </fill>
            </x14:dxf>
          </x14:cfRule>
          <x14:cfRule type="cellIs" priority="27" operator="equal" id="{5613BE87-DFBD-47D1-AF1A-4D3553D78642}">
            <xm:f>Values!$A$13</xm:f>
            <x14:dxf>
              <fill>
                <patternFill>
                  <bgColor rgb="FFFFFF00"/>
                </patternFill>
              </fill>
            </x14:dxf>
          </x14:cfRule>
          <x14:cfRule type="cellIs" priority="28" operator="equal" id="{AFF4B948-4625-4247-8578-921DFD50A50A}">
            <xm:f>Values!$A$12</xm:f>
            <x14:dxf>
              <fill>
                <patternFill>
                  <bgColor rgb="FFFFC000"/>
                </patternFill>
              </fill>
            </x14:dxf>
          </x14:cfRule>
          <x14:cfRule type="cellIs" priority="29" operator="equal" id="{A9F1A5E4-D48A-4C36-9BD4-3CE115EEC61B}">
            <xm:f>Values!$A$11</xm:f>
            <x14:dxf>
              <fill>
                <patternFill>
                  <bgColor rgb="FFC00000"/>
                </patternFill>
              </fill>
            </x14:dxf>
          </x14:cfRule>
          <xm:sqref>G21</xm:sqref>
        </x14:conditionalFormatting>
        <x14:conditionalFormatting xmlns:xm="http://schemas.microsoft.com/office/excel/2006/main">
          <x14:cfRule type="cellIs" priority="22" operator="equal" id="{7D704DD8-97F4-4790-809B-F64CE46F38AB}">
            <xm:f>Values!$A$20</xm:f>
            <x14:dxf>
              <fill>
                <patternFill>
                  <bgColor rgb="FF92D050"/>
                </patternFill>
              </fill>
            </x14:dxf>
          </x14:cfRule>
          <x14:cfRule type="cellIs" priority="23" operator="equal" id="{DD1DDB81-E6C4-4A47-9423-D00ED9A59320}">
            <xm:f>Values!$A$19</xm:f>
            <x14:dxf>
              <fill>
                <patternFill>
                  <bgColor rgb="FFFFFF00"/>
                </patternFill>
              </fill>
            </x14:dxf>
          </x14:cfRule>
          <x14:cfRule type="cellIs" priority="24" operator="equal" id="{6C1F53A8-58AD-49D0-BFBF-09CFA18C86BA}">
            <xm:f>Values!$A$18</xm:f>
            <x14:dxf>
              <fill>
                <patternFill>
                  <bgColor rgb="FFFFC000"/>
                </patternFill>
              </fill>
            </x14:dxf>
          </x14:cfRule>
          <x14:cfRule type="cellIs" priority="25" operator="equal" id="{2A88E2A4-DD0B-4EF0-AD25-D95FC53CA1A2}">
            <xm:f>Values!$A$17</xm:f>
            <x14:dxf>
              <fill>
                <patternFill>
                  <bgColor rgb="FFC00000"/>
                </patternFill>
              </fill>
            </x14:dxf>
          </x14:cfRule>
          <xm:sqref>H21</xm:sqref>
        </x14:conditionalFormatting>
        <x14:conditionalFormatting xmlns:xm="http://schemas.microsoft.com/office/excel/2006/main">
          <x14:cfRule type="cellIs" priority="18" operator="equal" id="{856053F3-1E47-4C3D-B70E-D3071BA59CE4}">
            <xm:f>Values!$A$26</xm:f>
            <x14:dxf>
              <fill>
                <patternFill>
                  <bgColor rgb="FF92D050"/>
                </patternFill>
              </fill>
            </x14:dxf>
          </x14:cfRule>
          <x14:cfRule type="cellIs" priority="19" operator="equal" id="{5D3AB447-BEE5-41FF-B699-5CCF4CBED15E}">
            <xm:f>Values!$A$25</xm:f>
            <x14:dxf>
              <fill>
                <patternFill>
                  <bgColor rgb="FFFFFF00"/>
                </patternFill>
              </fill>
            </x14:dxf>
          </x14:cfRule>
          <x14:cfRule type="cellIs" priority="20" operator="equal" id="{0E4DA070-F469-4C0E-8A4B-1059CC494671}">
            <xm:f>Values!$A$24</xm:f>
            <x14:dxf>
              <fill>
                <patternFill>
                  <bgColor rgb="FFFFC000"/>
                </patternFill>
              </fill>
            </x14:dxf>
          </x14:cfRule>
          <x14:cfRule type="cellIs" priority="21" operator="equal" id="{E0515B05-E3F3-4CAD-88AD-76E44F47D6D8}">
            <xm:f>Values!$A$23</xm:f>
            <x14:dxf>
              <fill>
                <patternFill>
                  <bgColor rgb="FFC00000"/>
                </patternFill>
              </fill>
            </x14:dxf>
          </x14:cfRule>
          <xm:sqref>I21</xm:sqref>
        </x14:conditionalFormatting>
        <x14:conditionalFormatting xmlns:xm="http://schemas.microsoft.com/office/excel/2006/main">
          <x14:cfRule type="cellIs" priority="13" operator="equal" id="{47EE65B5-8061-4E51-92C9-2C49E547539C}">
            <xm:f>Values!$A$8</xm:f>
            <x14:dxf>
              <fill>
                <patternFill>
                  <bgColor rgb="FF92D050"/>
                </patternFill>
              </fill>
            </x14:dxf>
          </x14:cfRule>
          <x14:cfRule type="cellIs" priority="14" operator="equal" id="{DE04AA41-C002-4D41-922B-3BD0E666C5AA}">
            <xm:f>Values!$A$7</xm:f>
            <x14:dxf>
              <fill>
                <patternFill>
                  <bgColor rgb="FFFFFF00"/>
                </patternFill>
              </fill>
            </x14:dxf>
          </x14:cfRule>
          <x14:cfRule type="cellIs" priority="15" operator="equal" id="{8907F4A5-0617-42AC-96DC-3D3C3DB01C04}">
            <xm:f>Values!$A$6</xm:f>
            <x14:dxf>
              <fill>
                <patternFill>
                  <bgColor rgb="FFFFC000"/>
                </patternFill>
              </fill>
            </x14:dxf>
          </x14:cfRule>
          <x14:cfRule type="cellIs" priority="16" operator="equal" id="{EFAF5738-0047-43EE-BA11-EA40C80C54D6}">
            <xm:f>Values!$A$5</xm:f>
            <x14:dxf>
              <fill>
                <patternFill>
                  <bgColor rgb="FFFF0000"/>
                </patternFill>
              </fill>
            </x14:dxf>
          </x14:cfRule>
          <x14:cfRule type="cellIs" priority="17" operator="equal" id="{A3AFE1D5-C7CB-40FA-BC4D-40B5A55344BD}">
            <xm:f>Values!$A$4</xm:f>
            <x14:dxf>
              <fill>
                <patternFill>
                  <bgColor rgb="FFC00000"/>
                </patternFill>
              </fill>
            </x14:dxf>
          </x14:cfRule>
          <xm:sqref>F22:F38</xm:sqref>
        </x14:conditionalFormatting>
        <x14:conditionalFormatting xmlns:xm="http://schemas.microsoft.com/office/excel/2006/main">
          <x14:cfRule type="cellIs" priority="9" operator="equal" id="{11388C29-A7B6-4776-AD16-74BA8BABD9EB}">
            <xm:f>Values!$A$14</xm:f>
            <x14:dxf>
              <fill>
                <patternFill>
                  <bgColor rgb="FF92D050"/>
                </patternFill>
              </fill>
            </x14:dxf>
          </x14:cfRule>
          <x14:cfRule type="cellIs" priority="10" operator="equal" id="{32B281BD-8683-4771-A584-C0126DB57C5D}">
            <xm:f>Values!$A$13</xm:f>
            <x14:dxf>
              <fill>
                <patternFill>
                  <bgColor rgb="FFFFFF00"/>
                </patternFill>
              </fill>
            </x14:dxf>
          </x14:cfRule>
          <x14:cfRule type="cellIs" priority="11" operator="equal" id="{53FF8860-533E-4E42-9605-3196AE88238E}">
            <xm:f>Values!$A$12</xm:f>
            <x14:dxf>
              <fill>
                <patternFill>
                  <bgColor rgb="FFFFC000"/>
                </patternFill>
              </fill>
            </x14:dxf>
          </x14:cfRule>
          <x14:cfRule type="cellIs" priority="12" operator="equal" id="{4C81A3A3-07B9-4A4B-AE41-B98924D0C33B}">
            <xm:f>Values!$A$11</xm:f>
            <x14:dxf>
              <fill>
                <patternFill>
                  <bgColor rgb="FFC00000"/>
                </patternFill>
              </fill>
            </x14:dxf>
          </x14:cfRule>
          <xm:sqref>G22:G38</xm:sqref>
        </x14:conditionalFormatting>
        <x14:conditionalFormatting xmlns:xm="http://schemas.microsoft.com/office/excel/2006/main">
          <x14:cfRule type="cellIs" priority="5" operator="equal" id="{D76D60EB-5614-44BB-A939-331CDDFDB080}">
            <xm:f>Values!$A$20</xm:f>
            <x14:dxf>
              <fill>
                <patternFill>
                  <bgColor rgb="FF92D050"/>
                </patternFill>
              </fill>
            </x14:dxf>
          </x14:cfRule>
          <x14:cfRule type="cellIs" priority="6" operator="equal" id="{C46BC377-92EA-48AA-BE58-7A5168647D42}">
            <xm:f>Values!$A$19</xm:f>
            <x14:dxf>
              <fill>
                <patternFill>
                  <bgColor rgb="FFFFFF00"/>
                </patternFill>
              </fill>
            </x14:dxf>
          </x14:cfRule>
          <x14:cfRule type="cellIs" priority="7" operator="equal" id="{A8906FFB-5EBC-4D9B-82AB-DB476392BD5F}">
            <xm:f>Values!$A$18</xm:f>
            <x14:dxf>
              <fill>
                <patternFill>
                  <bgColor rgb="FFFFC000"/>
                </patternFill>
              </fill>
            </x14:dxf>
          </x14:cfRule>
          <x14:cfRule type="cellIs" priority="8" operator="equal" id="{036F9491-CBC0-4823-A3F3-FD0B87076E7A}">
            <xm:f>Values!$A$17</xm:f>
            <x14:dxf>
              <fill>
                <patternFill>
                  <bgColor rgb="FFC00000"/>
                </patternFill>
              </fill>
            </x14:dxf>
          </x14:cfRule>
          <xm:sqref>H22:H38</xm:sqref>
        </x14:conditionalFormatting>
        <x14:conditionalFormatting xmlns:xm="http://schemas.microsoft.com/office/excel/2006/main">
          <x14:cfRule type="cellIs" priority="1" operator="equal" id="{E2D154F5-6137-44F7-A3E7-7AB9DD01A3B7}">
            <xm:f>Values!$A$26</xm:f>
            <x14:dxf>
              <fill>
                <patternFill>
                  <bgColor rgb="FF92D050"/>
                </patternFill>
              </fill>
            </x14:dxf>
          </x14:cfRule>
          <x14:cfRule type="cellIs" priority="2" operator="equal" id="{5AE7C7CE-CD2A-4643-9FC1-4977733D7FDD}">
            <xm:f>Values!$A$25</xm:f>
            <x14:dxf>
              <fill>
                <patternFill>
                  <bgColor rgb="FFFFFF00"/>
                </patternFill>
              </fill>
            </x14:dxf>
          </x14:cfRule>
          <x14:cfRule type="cellIs" priority="3" operator="equal" id="{C09BB150-4612-49E8-9288-0AB7F49EC176}">
            <xm:f>Values!$A$24</xm:f>
            <x14:dxf>
              <fill>
                <patternFill>
                  <bgColor rgb="FFFFC000"/>
                </patternFill>
              </fill>
            </x14:dxf>
          </x14:cfRule>
          <x14:cfRule type="cellIs" priority="4" operator="equal" id="{2B64BAD2-18C3-4E52-AFF9-201827289E0D}">
            <xm:f>Values!$A$23</xm:f>
            <x14:dxf>
              <fill>
                <patternFill>
                  <bgColor rgb="FFC00000"/>
                </patternFill>
              </fill>
            </x14:dxf>
          </x14:cfRule>
          <xm:sqref>I22:I38</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Values!$A$23:$A$26</xm:f>
          </x14:formula1>
          <xm:sqref>I21:I38</xm:sqref>
        </x14:dataValidation>
        <x14:dataValidation type="list" allowBlank="1" showInputMessage="1" showErrorMessage="1">
          <x14:formula1>
            <xm:f>Values!$A$17:$A$20</xm:f>
          </x14:formula1>
          <xm:sqref>H21:H38</xm:sqref>
        </x14:dataValidation>
        <x14:dataValidation type="list" allowBlank="1" showInputMessage="1" showErrorMessage="1">
          <x14:formula1>
            <xm:f>Values!$A$11:$A$14</xm:f>
          </x14:formula1>
          <xm:sqref>G21:G38</xm:sqref>
        </x14:dataValidation>
        <x14:dataValidation type="list" allowBlank="1" showInputMessage="1" showErrorMessage="1">
          <x14:formula1>
            <xm:f>Values!$A$4:$A$8</xm:f>
          </x14:formula1>
          <xm:sqref>F21:F38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workbookViewId="0">
      <selection activeCell="A2" sqref="A2"/>
    </sheetView>
  </sheetViews>
  <sheetFormatPr defaultRowHeight="14.4"/>
  <cols>
    <col min="1" max="1" width="13.33203125" bestFit="1" customWidth="1"/>
    <col min="2" max="2" width="22.5546875" bestFit="1" customWidth="1"/>
  </cols>
  <sheetData>
    <row r="1" spans="1:16" s="5" customFormat="1" ht="59.4" customHeight="1">
      <c r="A1" s="45" t="s">
        <v>371</v>
      </c>
      <c r="B1" s="45"/>
      <c r="C1" s="45"/>
      <c r="D1" s="45"/>
      <c r="E1" s="45"/>
      <c r="F1" s="45"/>
      <c r="G1" s="45"/>
      <c r="H1" s="45"/>
      <c r="I1" s="45"/>
      <c r="J1" s="45"/>
      <c r="K1" s="45"/>
      <c r="L1" s="45"/>
      <c r="M1" s="45"/>
      <c r="N1" s="45"/>
      <c r="O1" s="45"/>
      <c r="P1" s="45"/>
    </row>
    <row r="2" spans="1:16" s="5" customFormat="1"/>
    <row r="3" spans="1:16">
      <c r="A3" s="15" t="s">
        <v>108</v>
      </c>
      <c r="B3" s="15" t="s">
        <v>109</v>
      </c>
      <c r="C3" s="15" t="s">
        <v>110</v>
      </c>
    </row>
    <row r="4" spans="1:16">
      <c r="A4" s="20" t="s">
        <v>116</v>
      </c>
      <c r="B4" t="s">
        <v>103</v>
      </c>
      <c r="C4" s="17">
        <f>AVERAGE('CSC #1'!G30,'CSC #2'!G34,'CSC #3'!G32,'CSC #4'!G32,'CSC #5'!G33,'CSC #6'!G33,'CSC #7'!G34,'CSC #8'!G26,'CSC #9'!G27,'CSC #10'!G30,'CSC #11'!G31,'CSC #12'!G38,'CSC #13'!G42,'CSC #14'!G33,'CSC #15'!G27,'CSC #16'!G46,'CSC #17'!G40,'CSC #18'!G29,'CSC #19'!G27,'CSC #20'!G30)</f>
        <v>0</v>
      </c>
    </row>
    <row r="5" spans="1:16">
      <c r="A5" s="20" t="s">
        <v>115</v>
      </c>
      <c r="B5" t="s">
        <v>104</v>
      </c>
      <c r="C5" s="16">
        <f>AVERAGE('CSC #1'!G31,'CSC #2'!G35,'CSC #3'!G33,'CSC #4'!G33,'CSC #5'!G34)</f>
        <v>0</v>
      </c>
    </row>
    <row r="6" spans="1:16">
      <c r="A6" s="20" t="s">
        <v>114</v>
      </c>
      <c r="B6" t="s">
        <v>107</v>
      </c>
      <c r="C6" s="17">
        <f>AVERAGE('CSC #1'!G31,'CSC #2'!G35,'CSC #3'!G33,'CSC #4'!G33,'CSC #5'!G34,'CSC #6'!G34,'CSC #7'!G35,'CSC #8'!G27,'CSC #9'!G28,'CSC #10'!G31,'CSC #11'!G32,'CSC #12'!G39,'CSC #13'!G43,'CSC #14'!G34,'CSC #15'!G28,'CSC #16'!G47,'CSC #17'!G41,'CSC #18'!G30,'CSC #19'!G28,'CSC #20'!G31)</f>
        <v>0</v>
      </c>
    </row>
    <row r="7" spans="1:16">
      <c r="A7" s="20" t="s">
        <v>102</v>
      </c>
      <c r="B7" t="s">
        <v>105</v>
      </c>
      <c r="C7" s="17">
        <f>AVERAGE('CSC #1'!G32,'CSC #2'!G36,'CSC #3'!G34,'CSC #4'!G34,'CSC #5'!G35,'CSC #6'!G35,'CSC #7'!G36,'CSC #8'!G28,'CSC #9'!G29,'CSC #10'!G32,'CSC #11'!G33,'CSC #12'!G40,'CSC #13'!G44,'CSC #14'!G35,'CSC #15'!G29,'CSC #16'!G48,'CSC #17'!G42,'CSC #18'!G31,'CSC #19'!G29,'CSC #20'!G32)</f>
        <v>0</v>
      </c>
    </row>
    <row r="8" spans="1:16">
      <c r="A8" s="20" t="s">
        <v>113</v>
      </c>
      <c r="B8" t="s">
        <v>106</v>
      </c>
      <c r="C8" s="17">
        <f>AVERAGE('CSC #1'!G33,'CSC #2'!G37,'CSC #3'!G35,'CSC #4'!G35,'CSC #5'!G36,'CSC #6'!G36,'CSC #7'!G37,'CSC #8'!G29,'CSC #9'!G30,'CSC #10'!G33,'CSC #11'!G34,'CSC #12'!G41,'CSC #13'!G45,'CSC #14'!G36,'CSC #15'!G30,'CSC #16'!G49,'CSC #17'!G43,'CSC #18'!G32,'CSC #19'!G30,'CSC #20'!G33)</f>
        <v>0</v>
      </c>
    </row>
    <row r="9" spans="1:16">
      <c r="C9" s="3"/>
    </row>
    <row r="10" spans="1:16" ht="18">
      <c r="B10" s="18" t="s">
        <v>112</v>
      </c>
      <c r="C10" s="19">
        <f>SUM(C4:C8)</f>
        <v>0</v>
      </c>
    </row>
    <row r="11" spans="1:16">
      <c r="B11" t="s">
        <v>111</v>
      </c>
    </row>
    <row r="46" spans="1:16" ht="30" customHeight="1">
      <c r="A46" s="48" t="s">
        <v>329</v>
      </c>
      <c r="B46" s="48"/>
      <c r="C46" s="48"/>
      <c r="D46" s="48"/>
      <c r="E46" s="48"/>
      <c r="F46" s="48"/>
      <c r="G46" s="48"/>
      <c r="H46" s="48"/>
      <c r="I46" s="48"/>
      <c r="J46" s="48"/>
      <c r="K46" s="48"/>
      <c r="L46" s="48"/>
      <c r="M46" s="48"/>
      <c r="N46" s="48"/>
      <c r="O46" s="48"/>
      <c r="P46" s="48"/>
    </row>
    <row r="48" spans="1:16">
      <c r="A48" s="33"/>
    </row>
  </sheetData>
  <mergeCells count="2">
    <mergeCell ref="A1:P1"/>
    <mergeCell ref="A46:P46"/>
  </mergeCells>
  <hyperlinks>
    <hyperlink ref="A46" r:id="rId1" display="http://creativecommons.org/licenses/by-sa/4.0/"/>
  </hyperlinks>
  <pageMargins left="0.7" right="0.7" top="0.75" bottom="0.75" header="0.3" footer="0.3"/>
  <pageSetup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zoomScale="80" zoomScaleNormal="80" workbookViewId="0">
      <selection sqref="A1:I1"/>
    </sheetView>
  </sheetViews>
  <sheetFormatPr defaultColWidth="8.88671875" defaultRowHeight="14.4"/>
  <cols>
    <col min="1" max="2" width="8.88671875" style="5"/>
    <col min="3" max="3" width="71.33203125" style="5" customWidth="1"/>
    <col min="4" max="4" width="19.88671875" style="5" bestFit="1" customWidth="1"/>
    <col min="5" max="5" width="30.6640625" style="5" customWidth="1"/>
    <col min="6" max="6" width="20.88671875" style="5" bestFit="1" customWidth="1"/>
    <col min="7" max="7" width="26.77734375" style="5" bestFit="1" customWidth="1"/>
    <col min="8" max="8" width="25" style="5" bestFit="1" customWidth="1"/>
    <col min="9" max="9" width="26.5546875" style="5" bestFit="1" customWidth="1"/>
    <col min="10" max="10" width="8.88671875" style="5"/>
    <col min="11" max="14" width="0" style="5" hidden="1" customWidth="1"/>
    <col min="15" max="16384" width="8.88671875" style="5"/>
  </cols>
  <sheetData>
    <row r="1" spans="1:9" ht="59.4" customHeight="1">
      <c r="A1" s="45" t="s">
        <v>328</v>
      </c>
      <c r="B1" s="45"/>
      <c r="C1" s="45"/>
      <c r="D1" s="45"/>
      <c r="E1" s="45"/>
      <c r="F1" s="45"/>
      <c r="G1" s="45"/>
      <c r="H1" s="45"/>
      <c r="I1" s="45"/>
    </row>
    <row r="20" spans="1:14">
      <c r="A20" s="4" t="s">
        <v>11</v>
      </c>
      <c r="B20" s="4" t="s">
        <v>10</v>
      </c>
      <c r="C20" s="4" t="s">
        <v>12</v>
      </c>
      <c r="D20" s="4" t="s">
        <v>368</v>
      </c>
      <c r="E20" s="4" t="s">
        <v>13</v>
      </c>
      <c r="F20" s="4" t="s">
        <v>355</v>
      </c>
      <c r="G20" s="4" t="s">
        <v>356</v>
      </c>
      <c r="H20" s="4" t="s">
        <v>357</v>
      </c>
      <c r="I20" s="4" t="s">
        <v>358</v>
      </c>
    </row>
    <row r="21" spans="1:14" ht="43.2">
      <c r="A21" s="10">
        <v>18.100000000000001</v>
      </c>
      <c r="B21" s="10" t="s">
        <v>0</v>
      </c>
      <c r="C21" s="21" t="s">
        <v>283</v>
      </c>
      <c r="D21" s="2" t="s">
        <v>305</v>
      </c>
      <c r="E21" s="3" t="s">
        <v>318</v>
      </c>
      <c r="F21" s="8" t="s">
        <v>331</v>
      </c>
      <c r="G21" s="8" t="s">
        <v>337</v>
      </c>
      <c r="H21" s="8" t="s">
        <v>342</v>
      </c>
      <c r="I21" s="8" t="s">
        <v>347</v>
      </c>
      <c r="K21" s="36">
        <f>IF(F21="No Policy",0,IF(F21="Informal Policy",0.25,IF(F21="Partial Written Policy",0.5,IF(F21="Written Policy",0.75,IF(F21="Approved Written Policy",1,"INVALID")))))</f>
        <v>0</v>
      </c>
      <c r="L21" s="36">
        <f>IF(G21="Not Implemented",0,IF(G21="Parts of Policy Implemented",0.33,IF(G21="Implemented on Some Systems",0.66,IF(G21="Implemented on All Systems",1,"INVALID"))))</f>
        <v>0</v>
      </c>
      <c r="M21" s="36">
        <f>IF(H21="Not Automated",0,IF(H21="Parts of Policy Automated",0.33,IF(H21="Automated on Some Systems",0.66,IF(H21="Automated on All Systems",1,"INVALID"))))</f>
        <v>0</v>
      </c>
      <c r="N21" s="36">
        <f>IF(I21="Not Reported",0,IF(I21="Parts of Policy Reported",0.33,IF(I21="Reported on Some Systems",0.66,IF(I21="Reported on All Systems",1,"INVALID"))))</f>
        <v>0</v>
      </c>
    </row>
    <row r="22" spans="1:14" ht="28.8">
      <c r="A22" s="10">
        <v>18.2</v>
      </c>
      <c r="B22" s="10" t="s">
        <v>0</v>
      </c>
      <c r="C22" s="21" t="s">
        <v>284</v>
      </c>
      <c r="D22" s="32" t="s">
        <v>305</v>
      </c>
      <c r="E22" s="3" t="s">
        <v>318</v>
      </c>
      <c r="F22" s="8" t="s">
        <v>331</v>
      </c>
      <c r="G22" s="8" t="s">
        <v>337</v>
      </c>
      <c r="H22" s="8" t="s">
        <v>342</v>
      </c>
      <c r="I22" s="8" t="s">
        <v>347</v>
      </c>
      <c r="K22" s="36">
        <f t="shared" ref="K22:K27" si="0">IF(F22="No Policy",0,IF(F22="Informal Policy",0.25,IF(F22="Partial Written Policy",0.5,IF(F22="Written Policy",0.75,IF(F22="Approved Written Policy",1,"INVALID")))))</f>
        <v>0</v>
      </c>
      <c r="L22" s="36">
        <f t="shared" ref="L22:L27" si="1">IF(G22="Not Implemented",0,IF(G22="Parts of Policy Implemented",0.33,IF(G22="Implemented on Some Systems",0.66,IF(G22="Implemented on All Systems",1,"INVALID"))))</f>
        <v>0</v>
      </c>
      <c r="M22" s="36">
        <f t="shared" ref="M22:M27" si="2">IF(H22="Not Automated",0,IF(H22="Parts of Policy Automated",0.33,IF(H22="Automated on Some Systems",0.66,IF(H22="Automated on All Systems",1,"INVALID"))))</f>
        <v>0</v>
      </c>
      <c r="N22" s="36">
        <f t="shared" ref="N22:N27" si="3">IF(I22="Not Reported",0,IF(I22="Parts of Policy Reported",0.33,IF(I22="Reported on Some Systems",0.66,IF(I22="Reported on All Systems",1,"INVALID"))))</f>
        <v>0</v>
      </c>
    </row>
    <row r="23" spans="1:14" ht="28.8">
      <c r="A23" s="10">
        <v>18.3</v>
      </c>
      <c r="B23" s="10" t="s">
        <v>0</v>
      </c>
      <c r="C23" s="21" t="s">
        <v>285</v>
      </c>
      <c r="D23" s="32" t="s">
        <v>305</v>
      </c>
      <c r="E23" s="3" t="s">
        <v>318</v>
      </c>
      <c r="F23" s="8" t="s">
        <v>331</v>
      </c>
      <c r="G23" s="8" t="s">
        <v>337</v>
      </c>
      <c r="H23" s="8" t="s">
        <v>342</v>
      </c>
      <c r="I23" s="8" t="s">
        <v>347</v>
      </c>
      <c r="K23" s="36">
        <f t="shared" si="0"/>
        <v>0</v>
      </c>
      <c r="L23" s="36">
        <f t="shared" si="1"/>
        <v>0</v>
      </c>
      <c r="M23" s="36">
        <f t="shared" si="2"/>
        <v>0</v>
      </c>
      <c r="N23" s="36">
        <f t="shared" si="3"/>
        <v>0</v>
      </c>
    </row>
    <row r="24" spans="1:14" ht="86.4">
      <c r="A24" s="10">
        <v>18.399999999999999</v>
      </c>
      <c r="B24" s="10" t="s">
        <v>0</v>
      </c>
      <c r="C24" s="21" t="s">
        <v>286</v>
      </c>
      <c r="D24" s="32" t="s">
        <v>305</v>
      </c>
      <c r="E24" s="3" t="s">
        <v>318</v>
      </c>
      <c r="F24" s="8" t="s">
        <v>331</v>
      </c>
      <c r="G24" s="8" t="s">
        <v>337</v>
      </c>
      <c r="H24" s="8" t="s">
        <v>342</v>
      </c>
      <c r="I24" s="8" t="s">
        <v>347</v>
      </c>
      <c r="K24" s="36">
        <f t="shared" si="0"/>
        <v>0</v>
      </c>
      <c r="L24" s="36">
        <f t="shared" si="1"/>
        <v>0</v>
      </c>
      <c r="M24" s="36">
        <f t="shared" si="2"/>
        <v>0</v>
      </c>
      <c r="N24" s="36">
        <f t="shared" si="3"/>
        <v>0</v>
      </c>
    </row>
    <row r="25" spans="1:14" ht="43.2">
      <c r="A25" s="10">
        <v>18.5</v>
      </c>
      <c r="B25" s="10" t="s">
        <v>0</v>
      </c>
      <c r="C25" s="21" t="s">
        <v>287</v>
      </c>
      <c r="D25" s="32" t="s">
        <v>305</v>
      </c>
      <c r="E25" s="3" t="s">
        <v>318</v>
      </c>
      <c r="F25" s="8" t="s">
        <v>331</v>
      </c>
      <c r="G25" s="8" t="s">
        <v>337</v>
      </c>
      <c r="H25" s="8" t="s">
        <v>342</v>
      </c>
      <c r="I25" s="8" t="s">
        <v>347</v>
      </c>
      <c r="K25" s="36">
        <f t="shared" si="0"/>
        <v>0</v>
      </c>
      <c r="L25" s="36">
        <f t="shared" si="1"/>
        <v>0</v>
      </c>
      <c r="M25" s="36">
        <f t="shared" si="2"/>
        <v>0</v>
      </c>
      <c r="N25" s="36">
        <f t="shared" si="3"/>
        <v>0</v>
      </c>
    </row>
    <row r="26" spans="1:14" ht="43.2">
      <c r="A26" s="10">
        <v>18.600000000000001</v>
      </c>
      <c r="B26" s="10" t="s">
        <v>0</v>
      </c>
      <c r="C26" s="21" t="s">
        <v>288</v>
      </c>
      <c r="D26" s="32" t="s">
        <v>305</v>
      </c>
      <c r="E26" s="3" t="s">
        <v>318</v>
      </c>
      <c r="F26" s="8" t="s">
        <v>331</v>
      </c>
      <c r="G26" s="8" t="s">
        <v>337</v>
      </c>
      <c r="H26" s="8" t="s">
        <v>342</v>
      </c>
      <c r="I26" s="8" t="s">
        <v>347</v>
      </c>
      <c r="K26" s="36">
        <f t="shared" si="0"/>
        <v>0</v>
      </c>
      <c r="L26" s="36">
        <f t="shared" si="1"/>
        <v>0</v>
      </c>
      <c r="M26" s="36">
        <f t="shared" si="2"/>
        <v>0</v>
      </c>
      <c r="N26" s="36">
        <f t="shared" si="3"/>
        <v>0</v>
      </c>
    </row>
    <row r="27" spans="1:14" ht="43.2">
      <c r="A27" s="10">
        <v>18.7</v>
      </c>
      <c r="B27" s="10" t="s">
        <v>26</v>
      </c>
      <c r="C27" s="21" t="s">
        <v>289</v>
      </c>
      <c r="D27" s="32" t="s">
        <v>305</v>
      </c>
      <c r="E27" s="3" t="s">
        <v>318</v>
      </c>
      <c r="F27" s="8" t="s">
        <v>331</v>
      </c>
      <c r="G27" s="8" t="s">
        <v>337</v>
      </c>
      <c r="H27" s="8" t="s">
        <v>342</v>
      </c>
      <c r="I27" s="8" t="s">
        <v>347</v>
      </c>
      <c r="K27" s="36">
        <f t="shared" si="0"/>
        <v>0</v>
      </c>
      <c r="L27" s="36">
        <f t="shared" si="1"/>
        <v>0</v>
      </c>
      <c r="M27" s="36">
        <f t="shared" si="2"/>
        <v>0</v>
      </c>
      <c r="N27" s="36">
        <f t="shared" si="3"/>
        <v>0</v>
      </c>
    </row>
    <row r="29" spans="1:14">
      <c r="E29" s="3" t="s">
        <v>101</v>
      </c>
      <c r="G29" s="37">
        <f>AVERAGE(K21:K27)</f>
        <v>0</v>
      </c>
    </row>
    <row r="30" spans="1:14">
      <c r="E30" s="7" t="s">
        <v>20</v>
      </c>
      <c r="F30" s="7"/>
      <c r="G30" s="37">
        <f>AVERAGE(L21:L27)</f>
        <v>0</v>
      </c>
    </row>
    <row r="31" spans="1:14">
      <c r="E31" s="7" t="s">
        <v>21</v>
      </c>
      <c r="F31" s="7"/>
      <c r="G31" s="37">
        <f>AVERAGE(M21:M27)</f>
        <v>0</v>
      </c>
    </row>
    <row r="32" spans="1:14">
      <c r="E32" s="7" t="s">
        <v>22</v>
      </c>
      <c r="F32" s="7"/>
      <c r="G32" s="37">
        <f>AVERAGE(N21:N27)</f>
        <v>0</v>
      </c>
    </row>
    <row r="33" spans="1:16">
      <c r="E33" s="7" t="s">
        <v>23</v>
      </c>
      <c r="F33" s="7"/>
      <c r="G33" s="37">
        <f>AVERAGE(G29:G32)</f>
        <v>0</v>
      </c>
    </row>
    <row r="34" spans="1:16">
      <c r="E34" s="7" t="s">
        <v>14</v>
      </c>
      <c r="F34" s="7"/>
      <c r="G34" s="37">
        <f>AVERAGE(L21,L22,L23,L24,L25,L26,L27)</f>
        <v>0</v>
      </c>
      <c r="H34" s="9"/>
      <c r="I34" s="9"/>
    </row>
    <row r="35" spans="1:16">
      <c r="E35" s="7" t="s">
        <v>15</v>
      </c>
      <c r="F35" s="7"/>
      <c r="G35" s="37">
        <f>AVERAGE(M21,M22,M23,M24,M25,M26)</f>
        <v>0</v>
      </c>
    </row>
    <row r="36" spans="1:16">
      <c r="E36" s="7" t="s">
        <v>16</v>
      </c>
      <c r="F36" s="7"/>
      <c r="G36" s="37">
        <f>AVERAGE(N21,N22,N23,N24,N25,N26)</f>
        <v>0</v>
      </c>
    </row>
    <row r="37" spans="1:16">
      <c r="E37" s="7" t="s">
        <v>17</v>
      </c>
      <c r="F37" s="7"/>
      <c r="G37" s="37">
        <f>AVERAGE(L21,L22,L23,L24,L25,L26,L27)</f>
        <v>0</v>
      </c>
    </row>
    <row r="38" spans="1:16">
      <c r="E38" s="7" t="s">
        <v>18</v>
      </c>
      <c r="F38" s="7"/>
      <c r="G38" s="37">
        <f>AVERAGE(M21,M22,M23,M24,M25,M26)</f>
        <v>0</v>
      </c>
    </row>
    <row r="39" spans="1:16">
      <c r="E39" s="7" t="s">
        <v>19</v>
      </c>
      <c r="F39" s="7"/>
      <c r="G39" s="37">
        <f>AVERAGE(N21,N22,N23,N24,N25,N26)</f>
        <v>0</v>
      </c>
    </row>
    <row r="41" spans="1:16" ht="30" customHeight="1">
      <c r="A41" s="49" t="s">
        <v>329</v>
      </c>
      <c r="B41" s="49"/>
      <c r="C41" s="49"/>
      <c r="D41" s="49"/>
      <c r="E41" s="49"/>
      <c r="F41" s="49"/>
      <c r="G41" s="49"/>
      <c r="H41" s="49"/>
      <c r="I41" s="49"/>
      <c r="J41" s="49"/>
      <c r="K41" s="49"/>
      <c r="L41" s="49"/>
      <c r="M41" s="49"/>
      <c r="N41" s="49"/>
      <c r="O41" s="49"/>
      <c r="P41" s="49"/>
    </row>
  </sheetData>
  <mergeCells count="2">
    <mergeCell ref="A1:I1"/>
    <mergeCell ref="A41:P41"/>
  </mergeCells>
  <hyperlinks>
    <hyperlink ref="A41" r:id="rId1" display="http://creativecommons.org/licenses/by-sa/4.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30" operator="equal" id="{31690E2B-2CE0-4877-9202-19EB8218E3D7}">
            <xm:f>Values!$A$8</xm:f>
            <x14:dxf>
              <fill>
                <patternFill>
                  <bgColor rgb="FF92D050"/>
                </patternFill>
              </fill>
            </x14:dxf>
          </x14:cfRule>
          <x14:cfRule type="cellIs" priority="31" operator="equal" id="{F344F6D8-520F-420B-B0FC-E035A6795538}">
            <xm:f>Values!$A$7</xm:f>
            <x14:dxf>
              <fill>
                <patternFill>
                  <bgColor rgb="FFFFFF00"/>
                </patternFill>
              </fill>
            </x14:dxf>
          </x14:cfRule>
          <x14:cfRule type="cellIs" priority="32" operator="equal" id="{B07BB9AE-C81F-4CE5-8A1A-D893A2ADE55F}">
            <xm:f>Values!$A$6</xm:f>
            <x14:dxf>
              <fill>
                <patternFill>
                  <bgColor rgb="FFFFC000"/>
                </patternFill>
              </fill>
            </x14:dxf>
          </x14:cfRule>
          <x14:cfRule type="cellIs" priority="33" operator="equal" id="{B9B98067-A550-4655-A95F-76BB5029F089}">
            <xm:f>Values!$A$5</xm:f>
            <x14:dxf>
              <fill>
                <patternFill>
                  <bgColor rgb="FFFF0000"/>
                </patternFill>
              </fill>
            </x14:dxf>
          </x14:cfRule>
          <x14:cfRule type="cellIs" priority="34" operator="equal" id="{5606B1E3-2892-4086-8D14-A622D8ACA32F}">
            <xm:f>Values!$A$4</xm:f>
            <x14:dxf>
              <fill>
                <patternFill>
                  <bgColor rgb="FFC00000"/>
                </patternFill>
              </fill>
            </x14:dxf>
          </x14:cfRule>
          <xm:sqref>F21</xm:sqref>
        </x14:conditionalFormatting>
        <x14:conditionalFormatting xmlns:xm="http://schemas.microsoft.com/office/excel/2006/main">
          <x14:cfRule type="cellIs" priority="26" operator="equal" id="{5E48C22C-6085-40FB-9D15-B281CF290644}">
            <xm:f>Values!$A$14</xm:f>
            <x14:dxf>
              <fill>
                <patternFill>
                  <bgColor rgb="FF92D050"/>
                </patternFill>
              </fill>
            </x14:dxf>
          </x14:cfRule>
          <x14:cfRule type="cellIs" priority="27" operator="equal" id="{906044B6-229A-4A9B-9CDD-F9773BFC4619}">
            <xm:f>Values!$A$13</xm:f>
            <x14:dxf>
              <fill>
                <patternFill>
                  <bgColor rgb="FFFFFF00"/>
                </patternFill>
              </fill>
            </x14:dxf>
          </x14:cfRule>
          <x14:cfRule type="cellIs" priority="28" operator="equal" id="{3C0F00A4-8C5A-4A1D-BE97-565DCD71F06B}">
            <xm:f>Values!$A$12</xm:f>
            <x14:dxf>
              <fill>
                <patternFill>
                  <bgColor rgb="FFFFC000"/>
                </patternFill>
              </fill>
            </x14:dxf>
          </x14:cfRule>
          <x14:cfRule type="cellIs" priority="29" operator="equal" id="{D1DF6ABE-8C10-45F4-95B2-28835C1868B5}">
            <xm:f>Values!$A$11</xm:f>
            <x14:dxf>
              <fill>
                <patternFill>
                  <bgColor rgb="FFC00000"/>
                </patternFill>
              </fill>
            </x14:dxf>
          </x14:cfRule>
          <xm:sqref>G21</xm:sqref>
        </x14:conditionalFormatting>
        <x14:conditionalFormatting xmlns:xm="http://schemas.microsoft.com/office/excel/2006/main">
          <x14:cfRule type="cellIs" priority="22" operator="equal" id="{676BBB1D-F626-4F61-AE5C-CEC1B794738E}">
            <xm:f>Values!$A$20</xm:f>
            <x14:dxf>
              <fill>
                <patternFill>
                  <bgColor rgb="FF92D050"/>
                </patternFill>
              </fill>
            </x14:dxf>
          </x14:cfRule>
          <x14:cfRule type="cellIs" priority="23" operator="equal" id="{09DCBF55-9F30-43B0-8C9F-A721D30F2129}">
            <xm:f>Values!$A$19</xm:f>
            <x14:dxf>
              <fill>
                <patternFill>
                  <bgColor rgb="FFFFFF00"/>
                </patternFill>
              </fill>
            </x14:dxf>
          </x14:cfRule>
          <x14:cfRule type="cellIs" priority="24" operator="equal" id="{AFDB072B-A7DC-471A-B3B2-185F0089B7EC}">
            <xm:f>Values!$A$18</xm:f>
            <x14:dxf>
              <fill>
                <patternFill>
                  <bgColor rgb="FFFFC000"/>
                </patternFill>
              </fill>
            </x14:dxf>
          </x14:cfRule>
          <x14:cfRule type="cellIs" priority="25" operator="equal" id="{179D8963-AABE-4971-A1DC-C4D19126A139}">
            <xm:f>Values!$A$17</xm:f>
            <x14:dxf>
              <fill>
                <patternFill>
                  <bgColor rgb="FFC00000"/>
                </patternFill>
              </fill>
            </x14:dxf>
          </x14:cfRule>
          <xm:sqref>H21</xm:sqref>
        </x14:conditionalFormatting>
        <x14:conditionalFormatting xmlns:xm="http://schemas.microsoft.com/office/excel/2006/main">
          <x14:cfRule type="cellIs" priority="18" operator="equal" id="{8DC94C10-4B21-406C-9331-961B2BBC1164}">
            <xm:f>Values!$A$26</xm:f>
            <x14:dxf>
              <fill>
                <patternFill>
                  <bgColor rgb="FF92D050"/>
                </patternFill>
              </fill>
            </x14:dxf>
          </x14:cfRule>
          <x14:cfRule type="cellIs" priority="19" operator="equal" id="{408E60C8-2866-449A-84F5-F0E221E44283}">
            <xm:f>Values!$A$25</xm:f>
            <x14:dxf>
              <fill>
                <patternFill>
                  <bgColor rgb="FFFFFF00"/>
                </patternFill>
              </fill>
            </x14:dxf>
          </x14:cfRule>
          <x14:cfRule type="cellIs" priority="20" operator="equal" id="{0FB33AB6-64F8-49B1-BE9D-5B0FA794CDE9}">
            <xm:f>Values!$A$24</xm:f>
            <x14:dxf>
              <fill>
                <patternFill>
                  <bgColor rgb="FFFFC000"/>
                </patternFill>
              </fill>
            </x14:dxf>
          </x14:cfRule>
          <x14:cfRule type="cellIs" priority="21" operator="equal" id="{CCCB4653-4FF3-4F2C-866C-E754610265C3}">
            <xm:f>Values!$A$23</xm:f>
            <x14:dxf>
              <fill>
                <patternFill>
                  <bgColor rgb="FFC00000"/>
                </patternFill>
              </fill>
            </x14:dxf>
          </x14:cfRule>
          <xm:sqref>I21</xm:sqref>
        </x14:conditionalFormatting>
        <x14:conditionalFormatting xmlns:xm="http://schemas.microsoft.com/office/excel/2006/main">
          <x14:cfRule type="cellIs" priority="13" operator="equal" id="{A83B92C7-E773-4E96-9E54-FC4EBF8F05F2}">
            <xm:f>Values!$A$8</xm:f>
            <x14:dxf>
              <fill>
                <patternFill>
                  <bgColor rgb="FF92D050"/>
                </patternFill>
              </fill>
            </x14:dxf>
          </x14:cfRule>
          <x14:cfRule type="cellIs" priority="14" operator="equal" id="{5AABEC72-B629-43B0-92AD-28E1FB4B554E}">
            <xm:f>Values!$A$7</xm:f>
            <x14:dxf>
              <fill>
                <patternFill>
                  <bgColor rgb="FFFFFF00"/>
                </patternFill>
              </fill>
            </x14:dxf>
          </x14:cfRule>
          <x14:cfRule type="cellIs" priority="15" operator="equal" id="{F54FDB07-9C39-45C7-965C-DA3784B79ACF}">
            <xm:f>Values!$A$6</xm:f>
            <x14:dxf>
              <fill>
                <patternFill>
                  <bgColor rgb="FFFFC000"/>
                </patternFill>
              </fill>
            </x14:dxf>
          </x14:cfRule>
          <x14:cfRule type="cellIs" priority="16" operator="equal" id="{3E30AA1E-2279-47A5-9B6D-06AC383EC555}">
            <xm:f>Values!$A$5</xm:f>
            <x14:dxf>
              <fill>
                <patternFill>
                  <bgColor rgb="FFFF0000"/>
                </patternFill>
              </fill>
            </x14:dxf>
          </x14:cfRule>
          <x14:cfRule type="cellIs" priority="17" operator="equal" id="{85F03491-A5FA-4F1C-A672-2C47583C0CC5}">
            <xm:f>Values!$A$4</xm:f>
            <x14:dxf>
              <fill>
                <patternFill>
                  <bgColor rgb="FFC00000"/>
                </patternFill>
              </fill>
            </x14:dxf>
          </x14:cfRule>
          <xm:sqref>F22:F27</xm:sqref>
        </x14:conditionalFormatting>
        <x14:conditionalFormatting xmlns:xm="http://schemas.microsoft.com/office/excel/2006/main">
          <x14:cfRule type="cellIs" priority="9" operator="equal" id="{DCC51870-373B-4299-9524-56D519986366}">
            <xm:f>Values!$A$14</xm:f>
            <x14:dxf>
              <fill>
                <patternFill>
                  <bgColor rgb="FF92D050"/>
                </patternFill>
              </fill>
            </x14:dxf>
          </x14:cfRule>
          <x14:cfRule type="cellIs" priority="10" operator="equal" id="{CF4D95EC-74E9-4C4C-8C0C-7F66EF3428BB}">
            <xm:f>Values!$A$13</xm:f>
            <x14:dxf>
              <fill>
                <patternFill>
                  <bgColor rgb="FFFFFF00"/>
                </patternFill>
              </fill>
            </x14:dxf>
          </x14:cfRule>
          <x14:cfRule type="cellIs" priority="11" operator="equal" id="{53E59504-65B6-4777-B9D2-552FFD332F71}">
            <xm:f>Values!$A$12</xm:f>
            <x14:dxf>
              <fill>
                <patternFill>
                  <bgColor rgb="FFFFC000"/>
                </patternFill>
              </fill>
            </x14:dxf>
          </x14:cfRule>
          <x14:cfRule type="cellIs" priority="12" operator="equal" id="{4CF1BBB1-D5C9-44BC-8DAE-6F8CA991CD17}">
            <xm:f>Values!$A$11</xm:f>
            <x14:dxf>
              <fill>
                <patternFill>
                  <bgColor rgb="FFC00000"/>
                </patternFill>
              </fill>
            </x14:dxf>
          </x14:cfRule>
          <xm:sqref>G22:G27</xm:sqref>
        </x14:conditionalFormatting>
        <x14:conditionalFormatting xmlns:xm="http://schemas.microsoft.com/office/excel/2006/main">
          <x14:cfRule type="cellIs" priority="5" operator="equal" id="{63AD5441-57EA-480C-A253-82A9A0D5A092}">
            <xm:f>Values!$A$20</xm:f>
            <x14:dxf>
              <fill>
                <patternFill>
                  <bgColor rgb="FF92D050"/>
                </patternFill>
              </fill>
            </x14:dxf>
          </x14:cfRule>
          <x14:cfRule type="cellIs" priority="6" operator="equal" id="{EB4C63E3-B919-4151-8C08-0CDB3F5CE65B}">
            <xm:f>Values!$A$19</xm:f>
            <x14:dxf>
              <fill>
                <patternFill>
                  <bgColor rgb="FFFFFF00"/>
                </patternFill>
              </fill>
            </x14:dxf>
          </x14:cfRule>
          <x14:cfRule type="cellIs" priority="7" operator="equal" id="{D29E9E59-420E-4DB2-884E-7B99E7F7203B}">
            <xm:f>Values!$A$18</xm:f>
            <x14:dxf>
              <fill>
                <patternFill>
                  <bgColor rgb="FFFFC000"/>
                </patternFill>
              </fill>
            </x14:dxf>
          </x14:cfRule>
          <x14:cfRule type="cellIs" priority="8" operator="equal" id="{CC88F5EC-F980-4BFD-95B7-FA1BD602CF23}">
            <xm:f>Values!$A$17</xm:f>
            <x14:dxf>
              <fill>
                <patternFill>
                  <bgColor rgb="FFC00000"/>
                </patternFill>
              </fill>
            </x14:dxf>
          </x14:cfRule>
          <xm:sqref>H22:H27</xm:sqref>
        </x14:conditionalFormatting>
        <x14:conditionalFormatting xmlns:xm="http://schemas.microsoft.com/office/excel/2006/main">
          <x14:cfRule type="cellIs" priority="1" operator="equal" id="{9BC32F33-EA55-4CBA-9B68-6D2E83478F1A}">
            <xm:f>Values!$A$26</xm:f>
            <x14:dxf>
              <fill>
                <patternFill>
                  <bgColor rgb="FF92D050"/>
                </patternFill>
              </fill>
            </x14:dxf>
          </x14:cfRule>
          <x14:cfRule type="cellIs" priority="2" operator="equal" id="{73A846BB-35C8-4ABD-A6D7-C62815CBB6FB}">
            <xm:f>Values!$A$25</xm:f>
            <x14:dxf>
              <fill>
                <patternFill>
                  <bgColor rgb="FFFFFF00"/>
                </patternFill>
              </fill>
            </x14:dxf>
          </x14:cfRule>
          <x14:cfRule type="cellIs" priority="3" operator="equal" id="{BB988B98-E76A-4FAE-8E82-03094AD5162C}">
            <xm:f>Values!$A$24</xm:f>
            <x14:dxf>
              <fill>
                <patternFill>
                  <bgColor rgb="FFFFC000"/>
                </patternFill>
              </fill>
            </x14:dxf>
          </x14:cfRule>
          <x14:cfRule type="cellIs" priority="4" operator="equal" id="{71B6AAE3-EBCB-4234-8A7B-30F80F5C35C8}">
            <xm:f>Values!$A$23</xm:f>
            <x14:dxf>
              <fill>
                <patternFill>
                  <bgColor rgb="FFC00000"/>
                </patternFill>
              </fill>
            </x14:dxf>
          </x14:cfRule>
          <xm:sqref>I22:I27</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Values!$A$23:$A$26</xm:f>
          </x14:formula1>
          <xm:sqref>I21:I27</xm:sqref>
        </x14:dataValidation>
        <x14:dataValidation type="list" allowBlank="1" showInputMessage="1" showErrorMessage="1">
          <x14:formula1>
            <xm:f>Values!$A$17:$A$20</xm:f>
          </x14:formula1>
          <xm:sqref>H21:H27</xm:sqref>
        </x14:dataValidation>
        <x14:dataValidation type="list" allowBlank="1" showInputMessage="1" showErrorMessage="1">
          <x14:formula1>
            <xm:f>Values!$A$11:$A$14</xm:f>
          </x14:formula1>
          <xm:sqref>G21:G27</xm:sqref>
        </x14:dataValidation>
        <x14:dataValidation type="list" allowBlank="1" showInputMessage="1" showErrorMessage="1">
          <x14:formula1>
            <xm:f>Values!$A$4:$A$8</xm:f>
          </x14:formula1>
          <xm:sqref>F21:F27</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zoomScale="80" zoomScaleNormal="80" workbookViewId="0">
      <selection sqref="A1:I1"/>
    </sheetView>
  </sheetViews>
  <sheetFormatPr defaultColWidth="8.88671875" defaultRowHeight="14.4"/>
  <cols>
    <col min="1" max="2" width="8.88671875" style="5"/>
    <col min="3" max="3" width="71.33203125" style="5" customWidth="1"/>
    <col min="4" max="4" width="19.88671875" style="5" bestFit="1" customWidth="1"/>
    <col min="5" max="5" width="30.6640625" style="5" customWidth="1"/>
    <col min="6" max="6" width="20.88671875" style="5" bestFit="1" customWidth="1"/>
    <col min="7" max="7" width="26.77734375" style="5" bestFit="1" customWidth="1"/>
    <col min="8" max="8" width="25" style="5" bestFit="1" customWidth="1"/>
    <col min="9" max="9" width="26.5546875" style="5" bestFit="1" customWidth="1"/>
    <col min="10" max="10" width="8.88671875" style="5"/>
    <col min="11" max="14" width="0" style="5" hidden="1" customWidth="1"/>
    <col min="15" max="16384" width="8.88671875" style="5"/>
  </cols>
  <sheetData>
    <row r="1" spans="1:9" ht="59.4" customHeight="1">
      <c r="A1" s="45" t="s">
        <v>42</v>
      </c>
      <c r="B1" s="45"/>
      <c r="C1" s="45"/>
      <c r="D1" s="45"/>
      <c r="E1" s="45"/>
      <c r="F1" s="45"/>
      <c r="G1" s="45"/>
      <c r="H1" s="45"/>
      <c r="I1" s="45"/>
    </row>
    <row r="20" spans="1:14">
      <c r="A20" s="4" t="s">
        <v>11</v>
      </c>
      <c r="B20" s="4" t="s">
        <v>10</v>
      </c>
      <c r="C20" s="4" t="s">
        <v>12</v>
      </c>
      <c r="D20" s="4" t="s">
        <v>368</v>
      </c>
      <c r="E20" s="4" t="s">
        <v>13</v>
      </c>
      <c r="F20" s="4" t="s">
        <v>355</v>
      </c>
      <c r="G20" s="4" t="s">
        <v>356</v>
      </c>
      <c r="H20" s="4" t="s">
        <v>357</v>
      </c>
      <c r="I20" s="4" t="s">
        <v>358</v>
      </c>
    </row>
    <row r="21" spans="1:14" ht="103.2" customHeight="1">
      <c r="A21" s="10">
        <v>19.100000000000001</v>
      </c>
      <c r="B21" s="10" t="s">
        <v>0</v>
      </c>
      <c r="C21" s="1" t="s">
        <v>290</v>
      </c>
      <c r="D21" s="2" t="s">
        <v>305</v>
      </c>
      <c r="E21" s="7" t="s">
        <v>95</v>
      </c>
      <c r="F21" s="8" t="s">
        <v>331</v>
      </c>
      <c r="G21" s="8" t="s">
        <v>337</v>
      </c>
      <c r="H21" s="8" t="s">
        <v>342</v>
      </c>
      <c r="I21" s="8" t="s">
        <v>347</v>
      </c>
      <c r="K21" s="36">
        <f>IF(F21="No Policy",0,IF(F21="Informal Policy",0.25,IF(F21="Partial Written Policy",0.5,IF(F21="Written Policy",0.75,IF(F21="Approved Written Policy",1,"INVALID")))))</f>
        <v>0</v>
      </c>
      <c r="L21" s="36">
        <f>IF(G21="Not Implemented",0,IF(G21="Parts of Policy Implemented",0.33,IF(G21="Implemented on Some Systems",0.66,IF(G21="Implemented on All Systems",1,"INVALID"))))</f>
        <v>0</v>
      </c>
      <c r="M21" s="36">
        <f>IF(H21="Not Automated",0,IF(H21="Parts of Policy Automated",0.33,IF(H21="Automated on Some Systems",0.66,IF(H21="Automated on All Systems",1,"INVALID"))))</f>
        <v>0</v>
      </c>
      <c r="N21" s="36">
        <f>IF(I21="Not Reported",0,IF(I21="Parts of Policy Reported",0.33,IF(I21="Reported on Some Systems",0.66,IF(I21="Reported on All Systems",1,"INVALID"))))</f>
        <v>0</v>
      </c>
    </row>
    <row r="22" spans="1:14" ht="56.4" customHeight="1">
      <c r="A22" s="10">
        <v>19.2</v>
      </c>
      <c r="B22" s="10" t="s">
        <v>26</v>
      </c>
      <c r="C22" s="1" t="s">
        <v>291</v>
      </c>
      <c r="D22" s="2" t="s">
        <v>305</v>
      </c>
      <c r="E22" s="7" t="s">
        <v>95</v>
      </c>
      <c r="F22" s="8" t="s">
        <v>331</v>
      </c>
      <c r="G22" s="8" t="s">
        <v>337</v>
      </c>
      <c r="H22" s="8" t="s">
        <v>342</v>
      </c>
      <c r="I22" s="8" t="s">
        <v>347</v>
      </c>
      <c r="K22" s="36">
        <f t="shared" ref="K22:K25" si="0">IF(F22="No Policy",0,IF(F22="Informal Policy",0.25,IF(F22="Partial Written Policy",0.5,IF(F22="Written Policy",0.75,IF(F22="Approved Written Policy",1,"INVALID")))))</f>
        <v>0</v>
      </c>
      <c r="L22" s="36">
        <f t="shared" ref="L22:L25" si="1">IF(G22="Not Implemented",0,IF(G22="Parts of Policy Implemented",0.33,IF(G22="Implemented on Some Systems",0.66,IF(G22="Implemented on All Systems",1,"INVALID"))))</f>
        <v>0</v>
      </c>
      <c r="M22" s="36">
        <f t="shared" ref="M22:M25" si="2">IF(H22="Not Automated",0,IF(H22="Parts of Policy Automated",0.33,IF(H22="Automated on Some Systems",0.66,IF(H22="Automated on All Systems",1,"INVALID"))))</f>
        <v>0</v>
      </c>
      <c r="N22" s="36">
        <f t="shared" ref="N22:N25" si="3">IF(I22="Not Reported",0,IF(I22="Parts of Policy Reported",0.33,IF(I22="Reported on Some Systems",0.66,IF(I22="Reported on All Systems",1,"INVALID"))))</f>
        <v>0</v>
      </c>
    </row>
    <row r="23" spans="1:14" ht="86.4">
      <c r="A23" s="10">
        <v>19.3</v>
      </c>
      <c r="B23" s="10" t="s">
        <v>24</v>
      </c>
      <c r="C23" s="21" t="s">
        <v>292</v>
      </c>
      <c r="D23" s="2" t="s">
        <v>305</v>
      </c>
      <c r="E23" s="7" t="s">
        <v>95</v>
      </c>
      <c r="F23" s="8" t="s">
        <v>331</v>
      </c>
      <c r="G23" s="8" t="s">
        <v>337</v>
      </c>
      <c r="H23" s="8" t="s">
        <v>342</v>
      </c>
      <c r="I23" s="8" t="s">
        <v>347</v>
      </c>
      <c r="K23" s="36">
        <f t="shared" si="0"/>
        <v>0</v>
      </c>
      <c r="L23" s="36">
        <f t="shared" si="1"/>
        <v>0</v>
      </c>
      <c r="M23" s="36">
        <f t="shared" si="2"/>
        <v>0</v>
      </c>
      <c r="N23" s="36">
        <f t="shared" si="3"/>
        <v>0</v>
      </c>
    </row>
    <row r="24" spans="1:14" ht="34.799999999999997" customHeight="1">
      <c r="A24" s="50">
        <v>19.399999999999999</v>
      </c>
      <c r="B24" s="50" t="s">
        <v>26</v>
      </c>
      <c r="C24" s="47" t="s">
        <v>293</v>
      </c>
      <c r="D24" s="2" t="s">
        <v>305</v>
      </c>
      <c r="E24" s="7" t="s">
        <v>315</v>
      </c>
      <c r="F24" s="8" t="s">
        <v>331</v>
      </c>
      <c r="G24" s="8" t="s">
        <v>337</v>
      </c>
      <c r="H24" s="8" t="s">
        <v>342</v>
      </c>
      <c r="I24" s="8" t="s">
        <v>347</v>
      </c>
      <c r="K24" s="36">
        <f t="shared" si="0"/>
        <v>0</v>
      </c>
      <c r="L24" s="36">
        <f t="shared" si="1"/>
        <v>0</v>
      </c>
      <c r="M24" s="36">
        <f t="shared" si="2"/>
        <v>0</v>
      </c>
      <c r="N24" s="36">
        <f t="shared" si="3"/>
        <v>0</v>
      </c>
    </row>
    <row r="25" spans="1:14" ht="34.799999999999997" customHeight="1">
      <c r="A25" s="50"/>
      <c r="B25" s="50"/>
      <c r="C25" s="47"/>
      <c r="D25" s="2" t="s">
        <v>305</v>
      </c>
      <c r="E25" s="7" t="s">
        <v>7</v>
      </c>
      <c r="F25" s="8" t="s">
        <v>331</v>
      </c>
      <c r="G25" s="8" t="s">
        <v>337</v>
      </c>
      <c r="H25" s="8" t="s">
        <v>342</v>
      </c>
      <c r="I25" s="8" t="s">
        <v>347</v>
      </c>
      <c r="K25" s="36">
        <f t="shared" si="0"/>
        <v>0</v>
      </c>
      <c r="L25" s="36">
        <f t="shared" si="1"/>
        <v>0</v>
      </c>
      <c r="M25" s="36">
        <f t="shared" si="2"/>
        <v>0</v>
      </c>
      <c r="N25" s="36">
        <f t="shared" si="3"/>
        <v>0</v>
      </c>
    </row>
    <row r="27" spans="1:14">
      <c r="E27" s="3" t="s">
        <v>101</v>
      </c>
      <c r="G27" s="37">
        <f>AVERAGE(K21:K25)</f>
        <v>0</v>
      </c>
    </row>
    <row r="28" spans="1:14">
      <c r="E28" s="7" t="s">
        <v>20</v>
      </c>
      <c r="F28" s="7"/>
      <c r="G28" s="37">
        <f>AVERAGE(L21:L25)</f>
        <v>0</v>
      </c>
    </row>
    <row r="29" spans="1:14">
      <c r="E29" s="7" t="s">
        <v>21</v>
      </c>
      <c r="F29" s="7"/>
      <c r="G29" s="37">
        <f>AVERAGE(M21:M25)</f>
        <v>0</v>
      </c>
    </row>
    <row r="30" spans="1:14">
      <c r="E30" s="7" t="s">
        <v>22</v>
      </c>
      <c r="F30" s="7"/>
      <c r="G30" s="37">
        <f>AVERAGE(N21:N25)</f>
        <v>0</v>
      </c>
    </row>
    <row r="31" spans="1:14">
      <c r="E31" s="7" t="s">
        <v>23</v>
      </c>
      <c r="F31" s="7"/>
      <c r="G31" s="37">
        <f>AVERAGE(G27:G30)</f>
        <v>0</v>
      </c>
    </row>
    <row r="32" spans="1:14">
      <c r="E32" s="7" t="s">
        <v>14</v>
      </c>
      <c r="F32" s="7"/>
      <c r="G32" s="37">
        <f>AVERAGE(L21,L22,L23,L24,L25)</f>
        <v>0</v>
      </c>
      <c r="H32" s="9"/>
      <c r="I32" s="9"/>
    </row>
    <row r="33" spans="1:16">
      <c r="E33" s="7" t="s">
        <v>15</v>
      </c>
      <c r="F33" s="7"/>
      <c r="G33" s="37">
        <f>AVERAGE(M21,M22,M23,M24,M25)</f>
        <v>0</v>
      </c>
    </row>
    <row r="34" spans="1:16">
      <c r="E34" s="7" t="s">
        <v>16</v>
      </c>
      <c r="F34" s="7"/>
      <c r="G34" s="37">
        <f>AVERAGE(N21,N22,N23,N24,N25)</f>
        <v>0</v>
      </c>
    </row>
    <row r="35" spans="1:16">
      <c r="E35" s="7" t="s">
        <v>17</v>
      </c>
      <c r="F35" s="7"/>
      <c r="G35" s="37">
        <f>AVERAGE(L21,L22,L23,L24,L25)</f>
        <v>0</v>
      </c>
    </row>
    <row r="36" spans="1:16">
      <c r="E36" s="7" t="s">
        <v>18</v>
      </c>
      <c r="F36" s="7"/>
      <c r="G36" s="37">
        <f>AVERAGE(M21,M22,M23,M24,M25)</f>
        <v>0</v>
      </c>
    </row>
    <row r="37" spans="1:16">
      <c r="E37" s="7" t="s">
        <v>19</v>
      </c>
      <c r="F37" s="7"/>
      <c r="G37" s="37">
        <f>AVERAGE(N21,N22,N23,N24,N25)</f>
        <v>0</v>
      </c>
    </row>
    <row r="39" spans="1:16" ht="30" customHeight="1">
      <c r="A39" s="49" t="s">
        <v>329</v>
      </c>
      <c r="B39" s="49"/>
      <c r="C39" s="49"/>
      <c r="D39" s="49"/>
      <c r="E39" s="49"/>
      <c r="F39" s="49"/>
      <c r="G39" s="49"/>
      <c r="H39" s="49"/>
      <c r="I39" s="49"/>
      <c r="J39" s="49"/>
      <c r="K39" s="49"/>
      <c r="L39" s="49"/>
      <c r="M39" s="49"/>
      <c r="N39" s="49"/>
      <c r="O39" s="49"/>
      <c r="P39" s="49"/>
    </row>
  </sheetData>
  <mergeCells count="5">
    <mergeCell ref="A1:I1"/>
    <mergeCell ref="C24:C25"/>
    <mergeCell ref="B24:B25"/>
    <mergeCell ref="A24:A25"/>
    <mergeCell ref="A39:P39"/>
  </mergeCells>
  <hyperlinks>
    <hyperlink ref="A39" r:id="rId1" display="http://creativecommons.org/licenses/by-sa/4.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30" operator="equal" id="{527086D8-45A0-4B03-887E-28FD8AD9EA54}">
            <xm:f>Values!$A$8</xm:f>
            <x14:dxf>
              <fill>
                <patternFill>
                  <bgColor rgb="FF92D050"/>
                </patternFill>
              </fill>
            </x14:dxf>
          </x14:cfRule>
          <x14:cfRule type="cellIs" priority="31" operator="equal" id="{6744F810-165E-4B92-BDB3-78959023C488}">
            <xm:f>Values!$A$7</xm:f>
            <x14:dxf>
              <fill>
                <patternFill>
                  <bgColor rgb="FFFFFF00"/>
                </patternFill>
              </fill>
            </x14:dxf>
          </x14:cfRule>
          <x14:cfRule type="cellIs" priority="32" operator="equal" id="{A21FFF7B-6922-4CAF-BEF2-FB9B117D3C5E}">
            <xm:f>Values!$A$6</xm:f>
            <x14:dxf>
              <fill>
                <patternFill>
                  <bgColor rgb="FFFFC000"/>
                </patternFill>
              </fill>
            </x14:dxf>
          </x14:cfRule>
          <x14:cfRule type="cellIs" priority="33" operator="equal" id="{025BC2C7-284C-4BE4-B04D-9E8FE49AA90D}">
            <xm:f>Values!$A$5</xm:f>
            <x14:dxf>
              <fill>
                <patternFill>
                  <bgColor rgb="FFFF0000"/>
                </patternFill>
              </fill>
            </x14:dxf>
          </x14:cfRule>
          <x14:cfRule type="cellIs" priority="34" operator="equal" id="{12C44A74-4E3D-4EA5-A823-D3E311DAFE63}">
            <xm:f>Values!$A$4</xm:f>
            <x14:dxf>
              <fill>
                <patternFill>
                  <bgColor rgb="FFC00000"/>
                </patternFill>
              </fill>
            </x14:dxf>
          </x14:cfRule>
          <xm:sqref>F21</xm:sqref>
        </x14:conditionalFormatting>
        <x14:conditionalFormatting xmlns:xm="http://schemas.microsoft.com/office/excel/2006/main">
          <x14:cfRule type="cellIs" priority="26" operator="equal" id="{033E90D1-8443-49DE-BF30-DA8394B817FF}">
            <xm:f>Values!$A$14</xm:f>
            <x14:dxf>
              <fill>
                <patternFill>
                  <bgColor rgb="FF92D050"/>
                </patternFill>
              </fill>
            </x14:dxf>
          </x14:cfRule>
          <x14:cfRule type="cellIs" priority="27" operator="equal" id="{377C3CC1-EAB1-4700-AA12-8068CC93863D}">
            <xm:f>Values!$A$13</xm:f>
            <x14:dxf>
              <fill>
                <patternFill>
                  <bgColor rgb="FFFFFF00"/>
                </patternFill>
              </fill>
            </x14:dxf>
          </x14:cfRule>
          <x14:cfRule type="cellIs" priority="28" operator="equal" id="{8F1D2652-6A68-4170-A605-7860F3CED196}">
            <xm:f>Values!$A$12</xm:f>
            <x14:dxf>
              <fill>
                <patternFill>
                  <bgColor rgb="FFFFC000"/>
                </patternFill>
              </fill>
            </x14:dxf>
          </x14:cfRule>
          <x14:cfRule type="cellIs" priority="29" operator="equal" id="{38E3652E-A09D-4302-99DF-CBC4BDF07E03}">
            <xm:f>Values!$A$11</xm:f>
            <x14:dxf>
              <fill>
                <patternFill>
                  <bgColor rgb="FFC00000"/>
                </patternFill>
              </fill>
            </x14:dxf>
          </x14:cfRule>
          <xm:sqref>G21</xm:sqref>
        </x14:conditionalFormatting>
        <x14:conditionalFormatting xmlns:xm="http://schemas.microsoft.com/office/excel/2006/main">
          <x14:cfRule type="cellIs" priority="22" operator="equal" id="{4476C825-05DC-4959-8C5D-F53A7230DAEC}">
            <xm:f>Values!$A$20</xm:f>
            <x14:dxf>
              <fill>
                <patternFill>
                  <bgColor rgb="FF92D050"/>
                </patternFill>
              </fill>
            </x14:dxf>
          </x14:cfRule>
          <x14:cfRule type="cellIs" priority="23" operator="equal" id="{F02502E6-3C4D-4297-9891-D6B6E3C7FD64}">
            <xm:f>Values!$A$19</xm:f>
            <x14:dxf>
              <fill>
                <patternFill>
                  <bgColor rgb="FFFFFF00"/>
                </patternFill>
              </fill>
            </x14:dxf>
          </x14:cfRule>
          <x14:cfRule type="cellIs" priority="24" operator="equal" id="{1CB6A7B3-5444-4AA2-B874-91C6C407DE95}">
            <xm:f>Values!$A$18</xm:f>
            <x14:dxf>
              <fill>
                <patternFill>
                  <bgColor rgb="FFFFC000"/>
                </patternFill>
              </fill>
            </x14:dxf>
          </x14:cfRule>
          <x14:cfRule type="cellIs" priority="25" operator="equal" id="{B6726808-848A-4197-9982-E47315593B06}">
            <xm:f>Values!$A$17</xm:f>
            <x14:dxf>
              <fill>
                <patternFill>
                  <bgColor rgb="FFC00000"/>
                </patternFill>
              </fill>
            </x14:dxf>
          </x14:cfRule>
          <xm:sqref>H21</xm:sqref>
        </x14:conditionalFormatting>
        <x14:conditionalFormatting xmlns:xm="http://schemas.microsoft.com/office/excel/2006/main">
          <x14:cfRule type="cellIs" priority="18" operator="equal" id="{856E0EA7-75EA-47DE-9C2F-7DE4E810D252}">
            <xm:f>Values!$A$26</xm:f>
            <x14:dxf>
              <fill>
                <patternFill>
                  <bgColor rgb="FF92D050"/>
                </patternFill>
              </fill>
            </x14:dxf>
          </x14:cfRule>
          <x14:cfRule type="cellIs" priority="19" operator="equal" id="{A46335BA-B909-47A2-A65C-91F536F9E34D}">
            <xm:f>Values!$A$25</xm:f>
            <x14:dxf>
              <fill>
                <patternFill>
                  <bgColor rgb="FFFFFF00"/>
                </patternFill>
              </fill>
            </x14:dxf>
          </x14:cfRule>
          <x14:cfRule type="cellIs" priority="20" operator="equal" id="{320C77E5-73BB-4EA3-87C1-7B393B9CEAB1}">
            <xm:f>Values!$A$24</xm:f>
            <x14:dxf>
              <fill>
                <patternFill>
                  <bgColor rgb="FFFFC000"/>
                </patternFill>
              </fill>
            </x14:dxf>
          </x14:cfRule>
          <x14:cfRule type="cellIs" priority="21" operator="equal" id="{4E9918EE-2423-4C89-9F26-602EA17B8CAE}">
            <xm:f>Values!$A$23</xm:f>
            <x14:dxf>
              <fill>
                <patternFill>
                  <bgColor rgb="FFC00000"/>
                </patternFill>
              </fill>
            </x14:dxf>
          </x14:cfRule>
          <xm:sqref>I21</xm:sqref>
        </x14:conditionalFormatting>
        <x14:conditionalFormatting xmlns:xm="http://schemas.microsoft.com/office/excel/2006/main">
          <x14:cfRule type="cellIs" priority="13" operator="equal" id="{E9D43980-5351-440C-BB5A-878BF2FA23B2}">
            <xm:f>Values!$A$8</xm:f>
            <x14:dxf>
              <fill>
                <patternFill>
                  <bgColor rgb="FF92D050"/>
                </patternFill>
              </fill>
            </x14:dxf>
          </x14:cfRule>
          <x14:cfRule type="cellIs" priority="14" operator="equal" id="{7C7179E8-F015-4118-A97F-9A42C9E4CDAD}">
            <xm:f>Values!$A$7</xm:f>
            <x14:dxf>
              <fill>
                <patternFill>
                  <bgColor rgb="FFFFFF00"/>
                </patternFill>
              </fill>
            </x14:dxf>
          </x14:cfRule>
          <x14:cfRule type="cellIs" priority="15" operator="equal" id="{F10FBAD5-2D9B-4CD6-9206-59BB2AC07F25}">
            <xm:f>Values!$A$6</xm:f>
            <x14:dxf>
              <fill>
                <patternFill>
                  <bgColor rgb="FFFFC000"/>
                </patternFill>
              </fill>
            </x14:dxf>
          </x14:cfRule>
          <x14:cfRule type="cellIs" priority="16" operator="equal" id="{1475304F-9204-4943-B909-DEEC07CD7B7D}">
            <xm:f>Values!$A$5</xm:f>
            <x14:dxf>
              <fill>
                <patternFill>
                  <bgColor rgb="FFFF0000"/>
                </patternFill>
              </fill>
            </x14:dxf>
          </x14:cfRule>
          <x14:cfRule type="cellIs" priority="17" operator="equal" id="{DF45643E-F1CD-40F8-BFE5-8D061ABE96B1}">
            <xm:f>Values!$A$4</xm:f>
            <x14:dxf>
              <fill>
                <patternFill>
                  <bgColor rgb="FFC00000"/>
                </patternFill>
              </fill>
            </x14:dxf>
          </x14:cfRule>
          <xm:sqref>F22:F25</xm:sqref>
        </x14:conditionalFormatting>
        <x14:conditionalFormatting xmlns:xm="http://schemas.microsoft.com/office/excel/2006/main">
          <x14:cfRule type="cellIs" priority="9" operator="equal" id="{CDDFC393-DAE5-4673-9AC4-86D1867BD3F2}">
            <xm:f>Values!$A$14</xm:f>
            <x14:dxf>
              <fill>
                <patternFill>
                  <bgColor rgb="FF92D050"/>
                </patternFill>
              </fill>
            </x14:dxf>
          </x14:cfRule>
          <x14:cfRule type="cellIs" priority="10" operator="equal" id="{6DB80A3F-62E0-4665-BDDE-A036B0FD9B24}">
            <xm:f>Values!$A$13</xm:f>
            <x14:dxf>
              <fill>
                <patternFill>
                  <bgColor rgb="FFFFFF00"/>
                </patternFill>
              </fill>
            </x14:dxf>
          </x14:cfRule>
          <x14:cfRule type="cellIs" priority="11" operator="equal" id="{045EDD55-6AB3-4978-B268-8BA6F70506F5}">
            <xm:f>Values!$A$12</xm:f>
            <x14:dxf>
              <fill>
                <patternFill>
                  <bgColor rgb="FFFFC000"/>
                </patternFill>
              </fill>
            </x14:dxf>
          </x14:cfRule>
          <x14:cfRule type="cellIs" priority="12" operator="equal" id="{DF25CF25-D77D-41CB-B570-B522E72209E1}">
            <xm:f>Values!$A$11</xm:f>
            <x14:dxf>
              <fill>
                <patternFill>
                  <bgColor rgb="FFC00000"/>
                </patternFill>
              </fill>
            </x14:dxf>
          </x14:cfRule>
          <xm:sqref>G22:G25</xm:sqref>
        </x14:conditionalFormatting>
        <x14:conditionalFormatting xmlns:xm="http://schemas.microsoft.com/office/excel/2006/main">
          <x14:cfRule type="cellIs" priority="5" operator="equal" id="{24499661-FC3A-4C6D-A116-1B5C19D2A327}">
            <xm:f>Values!$A$20</xm:f>
            <x14:dxf>
              <fill>
                <patternFill>
                  <bgColor rgb="FF92D050"/>
                </patternFill>
              </fill>
            </x14:dxf>
          </x14:cfRule>
          <x14:cfRule type="cellIs" priority="6" operator="equal" id="{23C72EC4-AB96-4DE4-9A9A-435AEB28F4D2}">
            <xm:f>Values!$A$19</xm:f>
            <x14:dxf>
              <fill>
                <patternFill>
                  <bgColor rgb="FFFFFF00"/>
                </patternFill>
              </fill>
            </x14:dxf>
          </x14:cfRule>
          <x14:cfRule type="cellIs" priority="7" operator="equal" id="{D7F9CAA3-C1E2-4551-8C46-850526567F5C}">
            <xm:f>Values!$A$18</xm:f>
            <x14:dxf>
              <fill>
                <patternFill>
                  <bgColor rgb="FFFFC000"/>
                </patternFill>
              </fill>
            </x14:dxf>
          </x14:cfRule>
          <x14:cfRule type="cellIs" priority="8" operator="equal" id="{E5C624AF-AD1A-4447-9528-25C8C2718D12}">
            <xm:f>Values!$A$17</xm:f>
            <x14:dxf>
              <fill>
                <patternFill>
                  <bgColor rgb="FFC00000"/>
                </patternFill>
              </fill>
            </x14:dxf>
          </x14:cfRule>
          <xm:sqref>H22:H25</xm:sqref>
        </x14:conditionalFormatting>
        <x14:conditionalFormatting xmlns:xm="http://schemas.microsoft.com/office/excel/2006/main">
          <x14:cfRule type="cellIs" priority="1" operator="equal" id="{10E086CB-F5CD-406D-9C0B-A8A8E75D58FE}">
            <xm:f>Values!$A$26</xm:f>
            <x14:dxf>
              <fill>
                <patternFill>
                  <bgColor rgb="FF92D050"/>
                </patternFill>
              </fill>
            </x14:dxf>
          </x14:cfRule>
          <x14:cfRule type="cellIs" priority="2" operator="equal" id="{D664A7AC-BE0F-4020-9E25-E9C5B3894465}">
            <xm:f>Values!$A$25</xm:f>
            <x14:dxf>
              <fill>
                <patternFill>
                  <bgColor rgb="FFFFFF00"/>
                </patternFill>
              </fill>
            </x14:dxf>
          </x14:cfRule>
          <x14:cfRule type="cellIs" priority="3" operator="equal" id="{DDA4B972-0221-4F34-942B-D1EC83E97D07}">
            <xm:f>Values!$A$24</xm:f>
            <x14:dxf>
              <fill>
                <patternFill>
                  <bgColor rgb="FFFFC000"/>
                </patternFill>
              </fill>
            </x14:dxf>
          </x14:cfRule>
          <x14:cfRule type="cellIs" priority="4" operator="equal" id="{0D325FF0-F197-4291-A785-1E065544770C}">
            <xm:f>Values!$A$23</xm:f>
            <x14:dxf>
              <fill>
                <patternFill>
                  <bgColor rgb="FFC00000"/>
                </patternFill>
              </fill>
            </x14:dxf>
          </x14:cfRule>
          <xm:sqref>I22:I25</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Values!$A$23:$A$26</xm:f>
          </x14:formula1>
          <xm:sqref>I21:I25</xm:sqref>
        </x14:dataValidation>
        <x14:dataValidation type="list" allowBlank="1" showInputMessage="1" showErrorMessage="1">
          <x14:formula1>
            <xm:f>Values!$A$17:$A$20</xm:f>
          </x14:formula1>
          <xm:sqref>H21:H25</xm:sqref>
        </x14:dataValidation>
        <x14:dataValidation type="list" allowBlank="1" showInputMessage="1" showErrorMessage="1">
          <x14:formula1>
            <xm:f>Values!$A$11:$A$14</xm:f>
          </x14:formula1>
          <xm:sqref>G21:G25</xm:sqref>
        </x14:dataValidation>
        <x14:dataValidation type="list" allowBlank="1" showInputMessage="1" showErrorMessage="1">
          <x14:formula1>
            <xm:f>Values!$A$4:$A$8</xm:f>
          </x14:formula1>
          <xm:sqref>F21:F25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zoomScale="80" zoomScaleNormal="80" workbookViewId="0">
      <selection sqref="A1:I1"/>
    </sheetView>
  </sheetViews>
  <sheetFormatPr defaultColWidth="8.88671875" defaultRowHeight="14.4"/>
  <cols>
    <col min="1" max="2" width="8.88671875" style="5"/>
    <col min="3" max="3" width="71.33203125" style="5" customWidth="1"/>
    <col min="4" max="4" width="19.88671875" style="5" bestFit="1" customWidth="1"/>
    <col min="5" max="5" width="30.6640625" style="5" customWidth="1"/>
    <col min="6" max="6" width="20.88671875" style="5" bestFit="1" customWidth="1"/>
    <col min="7" max="7" width="26.77734375" style="5" bestFit="1" customWidth="1"/>
    <col min="8" max="8" width="25" style="5" bestFit="1" customWidth="1"/>
    <col min="9" max="9" width="26.5546875" style="5" bestFit="1" customWidth="1"/>
    <col min="10" max="10" width="8.88671875" style="5"/>
    <col min="11" max="14" width="0" style="5" hidden="1" customWidth="1"/>
    <col min="15" max="16384" width="8.88671875" style="5"/>
  </cols>
  <sheetData>
    <row r="1" spans="1:9" ht="59.4" customHeight="1">
      <c r="A1" s="45" t="s">
        <v>43</v>
      </c>
      <c r="B1" s="45"/>
      <c r="C1" s="45"/>
      <c r="D1" s="45"/>
      <c r="E1" s="45"/>
      <c r="F1" s="45"/>
      <c r="G1" s="45"/>
      <c r="H1" s="45"/>
      <c r="I1" s="45"/>
    </row>
    <row r="20" spans="1:14">
      <c r="A20" s="4" t="s">
        <v>11</v>
      </c>
      <c r="B20" s="4" t="s">
        <v>10</v>
      </c>
      <c r="C20" s="4" t="s">
        <v>12</v>
      </c>
      <c r="D20" s="4" t="s">
        <v>368</v>
      </c>
      <c r="E20" s="4" t="s">
        <v>13</v>
      </c>
      <c r="F20" s="4" t="s">
        <v>355</v>
      </c>
      <c r="G20" s="4" t="s">
        <v>356</v>
      </c>
      <c r="H20" s="4" t="s">
        <v>357</v>
      </c>
      <c r="I20" s="4" t="s">
        <v>358</v>
      </c>
    </row>
    <row r="21" spans="1:14" ht="86.4">
      <c r="A21" s="10">
        <v>20.100000000000001</v>
      </c>
      <c r="B21" s="10" t="s">
        <v>0</v>
      </c>
      <c r="C21" s="21" t="s">
        <v>294</v>
      </c>
      <c r="D21" s="2" t="s">
        <v>303</v>
      </c>
      <c r="E21" s="3" t="s">
        <v>319</v>
      </c>
      <c r="F21" s="8" t="s">
        <v>331</v>
      </c>
      <c r="G21" s="8" t="s">
        <v>337</v>
      </c>
      <c r="H21" s="8" t="s">
        <v>342</v>
      </c>
      <c r="I21" s="8" t="s">
        <v>347</v>
      </c>
      <c r="K21" s="36">
        <f t="shared" ref="K21:K28" si="0">IF(F21="No Policy",0,IF(F21="Informal Policy",0.25,IF(F21="Partial Written Policy",0.5,IF(F21="Written Policy",0.75,IF(F21="Approved Written Policy",1,"INVALID")))))</f>
        <v>0</v>
      </c>
      <c r="L21" s="36">
        <f t="shared" ref="L21:L28" si="1">IF(G21="Not Implemented",0,IF(G21="Parts of Policy Implemented",0.33,IF(G21="Implemented on Some Systems",0.66,IF(G21="Implemented on All Systems",1,"INVALID"))))</f>
        <v>0</v>
      </c>
      <c r="M21" s="36">
        <f t="shared" ref="M21:M28" si="2">IF(H21="Not Automated",0,IF(H21="Parts of Policy Automated",0.33,IF(H21="Automated on Some Systems",0.66,IF(H21="Automated on All Systems",1,"INVALID"))))</f>
        <v>0</v>
      </c>
      <c r="N21" s="36">
        <f t="shared" ref="N21:N28" si="3">IF(I21="Not Reported",0,IF(I21="Parts of Policy Reported",0.33,IF(I21="Reported on Some Systems",0.66,IF(I21="Reported on All Systems",1,"INVALID"))))</f>
        <v>0</v>
      </c>
    </row>
    <row r="22" spans="1:14" ht="43.2">
      <c r="A22" s="10">
        <v>20.2</v>
      </c>
      <c r="B22" s="10" t="s">
        <v>0</v>
      </c>
      <c r="C22" s="21" t="s">
        <v>295</v>
      </c>
      <c r="D22" s="2" t="s">
        <v>306</v>
      </c>
      <c r="E22" s="3" t="s">
        <v>319</v>
      </c>
      <c r="F22" s="8" t="s">
        <v>331</v>
      </c>
      <c r="G22" s="8" t="s">
        <v>337</v>
      </c>
      <c r="H22" s="8" t="s">
        <v>342</v>
      </c>
      <c r="I22" s="8" t="s">
        <v>347</v>
      </c>
      <c r="K22" s="36">
        <f t="shared" si="0"/>
        <v>0</v>
      </c>
      <c r="L22" s="36">
        <f t="shared" si="1"/>
        <v>0</v>
      </c>
      <c r="M22" s="36">
        <f t="shared" si="2"/>
        <v>0</v>
      </c>
      <c r="N22" s="36">
        <f t="shared" si="3"/>
        <v>0</v>
      </c>
    </row>
    <row r="23" spans="1:14" ht="28.8">
      <c r="A23" s="10">
        <v>20.3</v>
      </c>
      <c r="B23" s="10" t="s">
        <v>24</v>
      </c>
      <c r="C23" s="21" t="s">
        <v>296</v>
      </c>
      <c r="D23" s="2" t="s">
        <v>303</v>
      </c>
      <c r="E23" s="3" t="s">
        <v>319</v>
      </c>
      <c r="F23" s="8" t="s">
        <v>331</v>
      </c>
      <c r="G23" s="8" t="s">
        <v>337</v>
      </c>
      <c r="H23" s="8" t="s">
        <v>342</v>
      </c>
      <c r="I23" s="8" t="s">
        <v>347</v>
      </c>
      <c r="K23" s="36">
        <f t="shared" si="0"/>
        <v>0</v>
      </c>
      <c r="L23" s="36">
        <f t="shared" si="1"/>
        <v>0</v>
      </c>
      <c r="M23" s="36">
        <f t="shared" si="2"/>
        <v>0</v>
      </c>
      <c r="N23" s="36">
        <f t="shared" si="3"/>
        <v>0</v>
      </c>
    </row>
    <row r="24" spans="1:14" ht="57.6">
      <c r="A24" s="10">
        <v>20.399999999999999</v>
      </c>
      <c r="B24" s="10" t="s">
        <v>24</v>
      </c>
      <c r="C24" s="21" t="s">
        <v>297</v>
      </c>
      <c r="D24" s="32" t="s">
        <v>304</v>
      </c>
      <c r="E24" s="3" t="s">
        <v>319</v>
      </c>
      <c r="F24" s="8" t="s">
        <v>331</v>
      </c>
      <c r="G24" s="8" t="s">
        <v>337</v>
      </c>
      <c r="H24" s="8" t="s">
        <v>342</v>
      </c>
      <c r="I24" s="8" t="s">
        <v>347</v>
      </c>
      <c r="K24" s="36">
        <f t="shared" si="0"/>
        <v>0</v>
      </c>
      <c r="L24" s="36">
        <f t="shared" si="1"/>
        <v>0</v>
      </c>
      <c r="M24" s="36">
        <f t="shared" si="2"/>
        <v>0</v>
      </c>
      <c r="N24" s="36">
        <f t="shared" si="3"/>
        <v>0</v>
      </c>
    </row>
    <row r="25" spans="1:14" ht="72">
      <c r="A25" s="10">
        <v>20.5</v>
      </c>
      <c r="B25" s="10" t="s">
        <v>24</v>
      </c>
      <c r="C25" s="21" t="s">
        <v>298</v>
      </c>
      <c r="D25" s="32" t="s">
        <v>306</v>
      </c>
      <c r="E25" s="3" t="s">
        <v>319</v>
      </c>
      <c r="F25" s="8" t="s">
        <v>331</v>
      </c>
      <c r="G25" s="8" t="s">
        <v>337</v>
      </c>
      <c r="H25" s="8" t="s">
        <v>342</v>
      </c>
      <c r="I25" s="8" t="s">
        <v>347</v>
      </c>
      <c r="K25" s="36">
        <f t="shared" si="0"/>
        <v>0</v>
      </c>
      <c r="L25" s="36">
        <f t="shared" si="1"/>
        <v>0</v>
      </c>
      <c r="M25" s="36">
        <f t="shared" si="2"/>
        <v>0</v>
      </c>
      <c r="N25" s="36">
        <f t="shared" si="3"/>
        <v>0</v>
      </c>
    </row>
    <row r="26" spans="1:14" ht="43.2">
      <c r="A26" s="10">
        <v>20.6</v>
      </c>
      <c r="B26" s="10" t="s">
        <v>26</v>
      </c>
      <c r="C26" s="21" t="s">
        <v>299</v>
      </c>
      <c r="D26" s="32" t="s">
        <v>306</v>
      </c>
      <c r="E26" s="3" t="s">
        <v>319</v>
      </c>
      <c r="F26" s="8" t="s">
        <v>331</v>
      </c>
      <c r="G26" s="8" t="s">
        <v>337</v>
      </c>
      <c r="H26" s="8" t="s">
        <v>342</v>
      </c>
      <c r="I26" s="8" t="s">
        <v>347</v>
      </c>
      <c r="K26" s="36">
        <f t="shared" si="0"/>
        <v>0</v>
      </c>
      <c r="L26" s="36">
        <f t="shared" si="1"/>
        <v>0</v>
      </c>
      <c r="M26" s="36">
        <f t="shared" si="2"/>
        <v>0</v>
      </c>
      <c r="N26" s="36">
        <f t="shared" si="3"/>
        <v>0</v>
      </c>
    </row>
    <row r="27" spans="1:14" ht="28.8">
      <c r="A27" s="10">
        <v>20.7</v>
      </c>
      <c r="B27" s="10" t="s">
        <v>1</v>
      </c>
      <c r="C27" s="21" t="s">
        <v>300</v>
      </c>
      <c r="D27" s="32" t="s">
        <v>305</v>
      </c>
      <c r="E27" s="3" t="s">
        <v>319</v>
      </c>
      <c r="F27" s="8" t="s">
        <v>331</v>
      </c>
      <c r="G27" s="8" t="s">
        <v>337</v>
      </c>
      <c r="H27" s="8" t="s">
        <v>342</v>
      </c>
      <c r="I27" s="8" t="s">
        <v>347</v>
      </c>
      <c r="K27" s="36">
        <f t="shared" si="0"/>
        <v>0</v>
      </c>
      <c r="L27" s="36">
        <f t="shared" si="1"/>
        <v>0</v>
      </c>
      <c r="M27" s="36">
        <f t="shared" si="2"/>
        <v>0</v>
      </c>
      <c r="N27" s="36">
        <f t="shared" si="3"/>
        <v>0</v>
      </c>
    </row>
    <row r="28" spans="1:14" ht="60">
      <c r="A28" s="10">
        <v>20.8</v>
      </c>
      <c r="B28" s="10" t="s">
        <v>1</v>
      </c>
      <c r="C28" s="21" t="s">
        <v>301</v>
      </c>
      <c r="D28" s="32" t="s">
        <v>305</v>
      </c>
      <c r="E28" s="3" t="s">
        <v>319</v>
      </c>
      <c r="F28" s="8" t="s">
        <v>331</v>
      </c>
      <c r="G28" s="8" t="s">
        <v>337</v>
      </c>
      <c r="H28" s="8" t="s">
        <v>342</v>
      </c>
      <c r="I28" s="8" t="s">
        <v>347</v>
      </c>
      <c r="K28" s="36">
        <f t="shared" si="0"/>
        <v>0</v>
      </c>
      <c r="L28" s="36">
        <f t="shared" si="1"/>
        <v>0</v>
      </c>
      <c r="M28" s="36">
        <f t="shared" si="2"/>
        <v>0</v>
      </c>
      <c r="N28" s="36">
        <f t="shared" si="3"/>
        <v>0</v>
      </c>
    </row>
    <row r="30" spans="1:14">
      <c r="E30" s="3" t="s">
        <v>101</v>
      </c>
      <c r="G30" s="37">
        <f>AVERAGE(K21:K28)</f>
        <v>0</v>
      </c>
    </row>
    <row r="31" spans="1:14">
      <c r="E31" s="7" t="s">
        <v>20</v>
      </c>
      <c r="F31" s="7"/>
      <c r="G31" s="37">
        <f>AVERAGE(L21:L28)</f>
        <v>0</v>
      </c>
    </row>
    <row r="32" spans="1:14">
      <c r="E32" s="7" t="s">
        <v>21</v>
      </c>
      <c r="F32" s="7"/>
      <c r="G32" s="37">
        <f>AVERAGE(M21:M28)</f>
        <v>0</v>
      </c>
    </row>
    <row r="33" spans="1:16">
      <c r="E33" s="7" t="s">
        <v>22</v>
      </c>
      <c r="F33" s="7"/>
      <c r="G33" s="37">
        <f>AVERAGE(N21:N28)</f>
        <v>0</v>
      </c>
    </row>
    <row r="34" spans="1:16">
      <c r="E34" s="7" t="s">
        <v>23</v>
      </c>
      <c r="F34" s="7"/>
      <c r="G34" s="37">
        <f>AVERAGE(G30:G33)</f>
        <v>0</v>
      </c>
    </row>
    <row r="35" spans="1:16">
      <c r="E35" s="7" t="s">
        <v>14</v>
      </c>
      <c r="F35" s="7"/>
      <c r="G35" s="37">
        <f>AVERAGE(L27,L28)</f>
        <v>0</v>
      </c>
      <c r="H35" s="9"/>
      <c r="I35" s="9"/>
    </row>
    <row r="36" spans="1:16">
      <c r="E36" s="7" t="s">
        <v>15</v>
      </c>
      <c r="F36" s="7"/>
      <c r="G36" s="37">
        <f>AVERAGE(M27,M28)</f>
        <v>0</v>
      </c>
    </row>
    <row r="37" spans="1:16">
      <c r="E37" s="7" t="s">
        <v>16</v>
      </c>
      <c r="F37" s="7"/>
      <c r="G37" s="37">
        <f>AVERAGE(N27,N28)</f>
        <v>0</v>
      </c>
    </row>
    <row r="38" spans="1:16">
      <c r="E38" s="7" t="s">
        <v>17</v>
      </c>
      <c r="F38" s="7"/>
      <c r="G38" s="37">
        <f>AVERAGE(L21,L22,L23,L24,L25,L26)</f>
        <v>0</v>
      </c>
    </row>
    <row r="39" spans="1:16">
      <c r="E39" s="7" t="s">
        <v>18</v>
      </c>
      <c r="F39" s="7"/>
      <c r="G39" s="37">
        <f>AVERAGE(M21,M22,M23,M24,M25,M26)</f>
        <v>0</v>
      </c>
    </row>
    <row r="40" spans="1:16">
      <c r="E40" s="7" t="s">
        <v>19</v>
      </c>
      <c r="F40" s="7"/>
      <c r="G40" s="37">
        <f>AVERAGE(N21,N22,N23,N24,N25,N26)</f>
        <v>0</v>
      </c>
    </row>
    <row r="42" spans="1:16" ht="30" customHeight="1">
      <c r="A42" s="49" t="s">
        <v>329</v>
      </c>
      <c r="B42" s="49"/>
      <c r="C42" s="49"/>
      <c r="D42" s="49"/>
      <c r="E42" s="49"/>
      <c r="F42" s="49"/>
      <c r="G42" s="49"/>
      <c r="H42" s="49"/>
      <c r="I42" s="49"/>
      <c r="J42" s="49"/>
      <c r="K42" s="49"/>
      <c r="L42" s="49"/>
      <c r="M42" s="49"/>
      <c r="N42" s="49"/>
      <c r="O42" s="49"/>
      <c r="P42" s="49"/>
    </row>
  </sheetData>
  <mergeCells count="2">
    <mergeCell ref="A1:I1"/>
    <mergeCell ref="A42:P42"/>
  </mergeCells>
  <hyperlinks>
    <hyperlink ref="A42" r:id="rId1" display="http://creativecommons.org/licenses/by-sa/4.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30" operator="equal" id="{7FCA6699-100F-497A-BB9F-9D7F40AEFE76}">
            <xm:f>Values!$A$8</xm:f>
            <x14:dxf>
              <fill>
                <patternFill>
                  <bgColor rgb="FF92D050"/>
                </patternFill>
              </fill>
            </x14:dxf>
          </x14:cfRule>
          <x14:cfRule type="cellIs" priority="31" operator="equal" id="{473B8563-06CA-43A1-91D5-78FFEB9ABF84}">
            <xm:f>Values!$A$7</xm:f>
            <x14:dxf>
              <fill>
                <patternFill>
                  <bgColor rgb="FFFFFF00"/>
                </patternFill>
              </fill>
            </x14:dxf>
          </x14:cfRule>
          <x14:cfRule type="cellIs" priority="32" operator="equal" id="{F5577E6D-7E12-49AF-993D-165A66ADEC72}">
            <xm:f>Values!$A$6</xm:f>
            <x14:dxf>
              <fill>
                <patternFill>
                  <bgColor rgb="FFFFC000"/>
                </patternFill>
              </fill>
            </x14:dxf>
          </x14:cfRule>
          <x14:cfRule type="cellIs" priority="33" operator="equal" id="{C0342E8D-2006-4CD2-9A2A-ED95259AC25F}">
            <xm:f>Values!$A$5</xm:f>
            <x14:dxf>
              <fill>
                <patternFill>
                  <bgColor rgb="FFFF0000"/>
                </patternFill>
              </fill>
            </x14:dxf>
          </x14:cfRule>
          <x14:cfRule type="cellIs" priority="34" operator="equal" id="{E7EB1C57-E9D5-409A-A0E7-46C505E5AA65}">
            <xm:f>Values!$A$4</xm:f>
            <x14:dxf>
              <fill>
                <patternFill>
                  <bgColor rgb="FFC00000"/>
                </patternFill>
              </fill>
            </x14:dxf>
          </x14:cfRule>
          <xm:sqref>F21</xm:sqref>
        </x14:conditionalFormatting>
        <x14:conditionalFormatting xmlns:xm="http://schemas.microsoft.com/office/excel/2006/main">
          <x14:cfRule type="cellIs" priority="26" operator="equal" id="{4F66962A-ECA9-4EC9-9BDA-8CE48073C9D1}">
            <xm:f>Values!$A$14</xm:f>
            <x14:dxf>
              <fill>
                <patternFill>
                  <bgColor rgb="FF92D050"/>
                </patternFill>
              </fill>
            </x14:dxf>
          </x14:cfRule>
          <x14:cfRule type="cellIs" priority="27" operator="equal" id="{B9E9D68E-763A-4B26-9EFF-83D31D79B4D6}">
            <xm:f>Values!$A$13</xm:f>
            <x14:dxf>
              <fill>
                <patternFill>
                  <bgColor rgb="FFFFFF00"/>
                </patternFill>
              </fill>
            </x14:dxf>
          </x14:cfRule>
          <x14:cfRule type="cellIs" priority="28" operator="equal" id="{F8ADE858-9249-45DB-9133-2EB8280C7A49}">
            <xm:f>Values!$A$12</xm:f>
            <x14:dxf>
              <fill>
                <patternFill>
                  <bgColor rgb="FFFFC000"/>
                </patternFill>
              </fill>
            </x14:dxf>
          </x14:cfRule>
          <x14:cfRule type="cellIs" priority="29" operator="equal" id="{1660E7D0-3F8C-4BE1-BFDC-3D38CF5AA280}">
            <xm:f>Values!$A$11</xm:f>
            <x14:dxf>
              <fill>
                <patternFill>
                  <bgColor rgb="FFC00000"/>
                </patternFill>
              </fill>
            </x14:dxf>
          </x14:cfRule>
          <xm:sqref>G21</xm:sqref>
        </x14:conditionalFormatting>
        <x14:conditionalFormatting xmlns:xm="http://schemas.microsoft.com/office/excel/2006/main">
          <x14:cfRule type="cellIs" priority="22" operator="equal" id="{258C8875-251C-4A6C-9B88-05D740F71E1D}">
            <xm:f>Values!$A$20</xm:f>
            <x14:dxf>
              <fill>
                <patternFill>
                  <bgColor rgb="FF92D050"/>
                </patternFill>
              </fill>
            </x14:dxf>
          </x14:cfRule>
          <x14:cfRule type="cellIs" priority="23" operator="equal" id="{1EC3F1F7-45C7-4C01-BF6A-C2725DD77D6C}">
            <xm:f>Values!$A$19</xm:f>
            <x14:dxf>
              <fill>
                <patternFill>
                  <bgColor rgb="FFFFFF00"/>
                </patternFill>
              </fill>
            </x14:dxf>
          </x14:cfRule>
          <x14:cfRule type="cellIs" priority="24" operator="equal" id="{825ECE14-D307-4B8B-B3B1-0AA045415B8A}">
            <xm:f>Values!$A$18</xm:f>
            <x14:dxf>
              <fill>
                <patternFill>
                  <bgColor rgb="FFFFC000"/>
                </patternFill>
              </fill>
            </x14:dxf>
          </x14:cfRule>
          <x14:cfRule type="cellIs" priority="25" operator="equal" id="{B49869EA-7294-436E-B624-1B9117A6FE66}">
            <xm:f>Values!$A$17</xm:f>
            <x14:dxf>
              <fill>
                <patternFill>
                  <bgColor rgb="FFC00000"/>
                </patternFill>
              </fill>
            </x14:dxf>
          </x14:cfRule>
          <xm:sqref>H21</xm:sqref>
        </x14:conditionalFormatting>
        <x14:conditionalFormatting xmlns:xm="http://schemas.microsoft.com/office/excel/2006/main">
          <x14:cfRule type="cellIs" priority="18" operator="equal" id="{4D3850E1-6C5F-4356-ADDA-59575776018C}">
            <xm:f>Values!$A$26</xm:f>
            <x14:dxf>
              <fill>
                <patternFill>
                  <bgColor rgb="FF92D050"/>
                </patternFill>
              </fill>
            </x14:dxf>
          </x14:cfRule>
          <x14:cfRule type="cellIs" priority="19" operator="equal" id="{C456825B-E367-47DB-B55C-43B04E326B40}">
            <xm:f>Values!$A$25</xm:f>
            <x14:dxf>
              <fill>
                <patternFill>
                  <bgColor rgb="FFFFFF00"/>
                </patternFill>
              </fill>
            </x14:dxf>
          </x14:cfRule>
          <x14:cfRule type="cellIs" priority="20" operator="equal" id="{49B1DFAA-1EBD-494F-83E2-85891170EAA4}">
            <xm:f>Values!$A$24</xm:f>
            <x14:dxf>
              <fill>
                <patternFill>
                  <bgColor rgb="FFFFC000"/>
                </patternFill>
              </fill>
            </x14:dxf>
          </x14:cfRule>
          <x14:cfRule type="cellIs" priority="21" operator="equal" id="{26F735F2-9A87-493C-99D4-4B33F34C613C}">
            <xm:f>Values!$A$23</xm:f>
            <x14:dxf>
              <fill>
                <patternFill>
                  <bgColor rgb="FFC00000"/>
                </patternFill>
              </fill>
            </x14:dxf>
          </x14:cfRule>
          <xm:sqref>I21</xm:sqref>
        </x14:conditionalFormatting>
        <x14:conditionalFormatting xmlns:xm="http://schemas.microsoft.com/office/excel/2006/main">
          <x14:cfRule type="cellIs" priority="13" operator="equal" id="{64787F6F-4213-4202-B587-3B91122AEA8E}">
            <xm:f>Values!$A$8</xm:f>
            <x14:dxf>
              <fill>
                <patternFill>
                  <bgColor rgb="FF92D050"/>
                </patternFill>
              </fill>
            </x14:dxf>
          </x14:cfRule>
          <x14:cfRule type="cellIs" priority="14" operator="equal" id="{049FFAA4-0C03-40A0-B507-9A8AD3505CA3}">
            <xm:f>Values!$A$7</xm:f>
            <x14:dxf>
              <fill>
                <patternFill>
                  <bgColor rgb="FFFFFF00"/>
                </patternFill>
              </fill>
            </x14:dxf>
          </x14:cfRule>
          <x14:cfRule type="cellIs" priority="15" operator="equal" id="{01B185BA-64FD-4B54-8FD8-1DD8F442C75F}">
            <xm:f>Values!$A$6</xm:f>
            <x14:dxf>
              <fill>
                <patternFill>
                  <bgColor rgb="FFFFC000"/>
                </patternFill>
              </fill>
            </x14:dxf>
          </x14:cfRule>
          <x14:cfRule type="cellIs" priority="16" operator="equal" id="{B2FDBDE7-A302-4DD1-A93E-CCAA2F97B526}">
            <xm:f>Values!$A$5</xm:f>
            <x14:dxf>
              <fill>
                <patternFill>
                  <bgColor rgb="FFFF0000"/>
                </patternFill>
              </fill>
            </x14:dxf>
          </x14:cfRule>
          <x14:cfRule type="cellIs" priority="17" operator="equal" id="{0CBDF9B7-692F-4227-BFB0-6FD6AAFF28D1}">
            <xm:f>Values!$A$4</xm:f>
            <x14:dxf>
              <fill>
                <patternFill>
                  <bgColor rgb="FFC00000"/>
                </patternFill>
              </fill>
            </x14:dxf>
          </x14:cfRule>
          <xm:sqref>F22:F28</xm:sqref>
        </x14:conditionalFormatting>
        <x14:conditionalFormatting xmlns:xm="http://schemas.microsoft.com/office/excel/2006/main">
          <x14:cfRule type="cellIs" priority="9" operator="equal" id="{A2E40973-72EE-4BF7-ADEF-F6F1CCB3412D}">
            <xm:f>Values!$A$14</xm:f>
            <x14:dxf>
              <fill>
                <patternFill>
                  <bgColor rgb="FF92D050"/>
                </patternFill>
              </fill>
            </x14:dxf>
          </x14:cfRule>
          <x14:cfRule type="cellIs" priority="10" operator="equal" id="{7BD1531B-9CB8-4A42-8855-4FCF641C5848}">
            <xm:f>Values!$A$13</xm:f>
            <x14:dxf>
              <fill>
                <patternFill>
                  <bgColor rgb="FFFFFF00"/>
                </patternFill>
              </fill>
            </x14:dxf>
          </x14:cfRule>
          <x14:cfRule type="cellIs" priority="11" operator="equal" id="{C19FFA59-FA80-46A0-878E-D3BB17E35D1E}">
            <xm:f>Values!$A$12</xm:f>
            <x14:dxf>
              <fill>
                <patternFill>
                  <bgColor rgb="FFFFC000"/>
                </patternFill>
              </fill>
            </x14:dxf>
          </x14:cfRule>
          <x14:cfRule type="cellIs" priority="12" operator="equal" id="{29B02DA6-954E-4901-97AA-EC395A39EFF7}">
            <xm:f>Values!$A$11</xm:f>
            <x14:dxf>
              <fill>
                <patternFill>
                  <bgColor rgb="FFC00000"/>
                </patternFill>
              </fill>
            </x14:dxf>
          </x14:cfRule>
          <xm:sqref>G22:G28</xm:sqref>
        </x14:conditionalFormatting>
        <x14:conditionalFormatting xmlns:xm="http://schemas.microsoft.com/office/excel/2006/main">
          <x14:cfRule type="cellIs" priority="5" operator="equal" id="{77FF1C07-8A77-481F-8006-112BC653C43E}">
            <xm:f>Values!$A$20</xm:f>
            <x14:dxf>
              <fill>
                <patternFill>
                  <bgColor rgb="FF92D050"/>
                </patternFill>
              </fill>
            </x14:dxf>
          </x14:cfRule>
          <x14:cfRule type="cellIs" priority="6" operator="equal" id="{9586768B-777D-48D3-8436-617403C70892}">
            <xm:f>Values!$A$19</xm:f>
            <x14:dxf>
              <fill>
                <patternFill>
                  <bgColor rgb="FFFFFF00"/>
                </patternFill>
              </fill>
            </x14:dxf>
          </x14:cfRule>
          <x14:cfRule type="cellIs" priority="7" operator="equal" id="{F44022D8-7E46-429B-A8BD-40D7F0218759}">
            <xm:f>Values!$A$18</xm:f>
            <x14:dxf>
              <fill>
                <patternFill>
                  <bgColor rgb="FFFFC000"/>
                </patternFill>
              </fill>
            </x14:dxf>
          </x14:cfRule>
          <x14:cfRule type="cellIs" priority="8" operator="equal" id="{FE6B57AC-90B1-4AFB-9C09-21EDAF3341CE}">
            <xm:f>Values!$A$17</xm:f>
            <x14:dxf>
              <fill>
                <patternFill>
                  <bgColor rgb="FFC00000"/>
                </patternFill>
              </fill>
            </x14:dxf>
          </x14:cfRule>
          <xm:sqref>H22:H28</xm:sqref>
        </x14:conditionalFormatting>
        <x14:conditionalFormatting xmlns:xm="http://schemas.microsoft.com/office/excel/2006/main">
          <x14:cfRule type="cellIs" priority="1" operator="equal" id="{474DAC2B-BF78-4977-8AD5-7B1180BE40B6}">
            <xm:f>Values!$A$26</xm:f>
            <x14:dxf>
              <fill>
                <patternFill>
                  <bgColor rgb="FF92D050"/>
                </patternFill>
              </fill>
            </x14:dxf>
          </x14:cfRule>
          <x14:cfRule type="cellIs" priority="2" operator="equal" id="{3026A031-71B6-4CF2-A573-96A5A01459CB}">
            <xm:f>Values!$A$25</xm:f>
            <x14:dxf>
              <fill>
                <patternFill>
                  <bgColor rgb="FFFFFF00"/>
                </patternFill>
              </fill>
            </x14:dxf>
          </x14:cfRule>
          <x14:cfRule type="cellIs" priority="3" operator="equal" id="{4F45E5B4-DC64-45B2-B307-0332DCA72EC5}">
            <xm:f>Values!$A$24</xm:f>
            <x14:dxf>
              <fill>
                <patternFill>
                  <bgColor rgb="FFFFC000"/>
                </patternFill>
              </fill>
            </x14:dxf>
          </x14:cfRule>
          <x14:cfRule type="cellIs" priority="4" operator="equal" id="{ED6DC15A-6FB1-49A5-BFB9-F58ACC575069}">
            <xm:f>Values!$A$23</xm:f>
            <x14:dxf>
              <fill>
                <patternFill>
                  <bgColor rgb="FFC00000"/>
                </patternFill>
              </fill>
            </x14:dxf>
          </x14:cfRule>
          <xm:sqref>I22:I28</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Values!$A$23:$A$26</xm:f>
          </x14:formula1>
          <xm:sqref>I21:I28</xm:sqref>
        </x14:dataValidation>
        <x14:dataValidation type="list" allowBlank="1" showInputMessage="1" showErrorMessage="1">
          <x14:formula1>
            <xm:f>Values!$A$17:$A$20</xm:f>
          </x14:formula1>
          <xm:sqref>H21:H28</xm:sqref>
        </x14:dataValidation>
        <x14:dataValidation type="list" allowBlank="1" showInputMessage="1" showErrorMessage="1">
          <x14:formula1>
            <xm:f>Values!$A$11:$A$14</xm:f>
          </x14:formula1>
          <xm:sqref>G21:G28</xm:sqref>
        </x14:dataValidation>
        <x14:dataValidation type="list" allowBlank="1" showInputMessage="1" showErrorMessage="1">
          <x14:formula1>
            <xm:f>Values!$A$4:$A$8</xm:f>
          </x14:formula1>
          <xm:sqref>F21:F28</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8" sqref="B8"/>
    </sheetView>
  </sheetViews>
  <sheetFormatPr defaultRowHeight="14.4"/>
  <cols>
    <col min="1" max="1" width="37.33203125" customWidth="1"/>
  </cols>
  <sheetData>
    <row r="1" spans="1:1" s="5" customFormat="1">
      <c r="A1" s="35" t="s">
        <v>351</v>
      </c>
    </row>
    <row r="2" spans="1:1" s="5" customFormat="1"/>
    <row r="3" spans="1:1">
      <c r="A3" s="34" t="s">
        <v>330</v>
      </c>
    </row>
    <row r="4" spans="1:1">
      <c r="A4" s="3" t="s">
        <v>331</v>
      </c>
    </row>
    <row r="5" spans="1:1">
      <c r="A5" s="3" t="s">
        <v>332</v>
      </c>
    </row>
    <row r="6" spans="1:1">
      <c r="A6" s="3" t="s">
        <v>333</v>
      </c>
    </row>
    <row r="7" spans="1:1">
      <c r="A7" s="3" t="s">
        <v>334</v>
      </c>
    </row>
    <row r="8" spans="1:1">
      <c r="A8" s="3" t="s">
        <v>335</v>
      </c>
    </row>
    <row r="10" spans="1:1">
      <c r="A10" s="34" t="s">
        <v>336</v>
      </c>
    </row>
    <row r="11" spans="1:1">
      <c r="A11" s="3" t="s">
        <v>337</v>
      </c>
    </row>
    <row r="12" spans="1:1">
      <c r="A12" s="3" t="s">
        <v>340</v>
      </c>
    </row>
    <row r="13" spans="1:1">
      <c r="A13" s="3" t="s">
        <v>338</v>
      </c>
    </row>
    <row r="14" spans="1:1">
      <c r="A14" s="3" t="s">
        <v>339</v>
      </c>
    </row>
    <row r="16" spans="1:1">
      <c r="A16" s="34" t="s">
        <v>341</v>
      </c>
    </row>
    <row r="17" spans="1:1">
      <c r="A17" s="3" t="s">
        <v>342</v>
      </c>
    </row>
    <row r="18" spans="1:1">
      <c r="A18" s="3" t="s">
        <v>343</v>
      </c>
    </row>
    <row r="19" spans="1:1">
      <c r="A19" s="3" t="s">
        <v>344</v>
      </c>
    </row>
    <row r="20" spans="1:1">
      <c r="A20" s="3" t="s">
        <v>345</v>
      </c>
    </row>
    <row r="22" spans="1:1">
      <c r="A22" s="34" t="s">
        <v>346</v>
      </c>
    </row>
    <row r="23" spans="1:1">
      <c r="A23" s="3" t="s">
        <v>347</v>
      </c>
    </row>
    <row r="24" spans="1:1">
      <c r="A24" s="3" t="s">
        <v>348</v>
      </c>
    </row>
    <row r="25" spans="1:1">
      <c r="A25" s="3" t="s">
        <v>349</v>
      </c>
    </row>
    <row r="26" spans="1:1">
      <c r="A26" s="3" t="s">
        <v>350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zoomScale="80" zoomScaleNormal="80" workbookViewId="0">
      <selection activeCell="E25" sqref="E25"/>
    </sheetView>
  </sheetViews>
  <sheetFormatPr defaultRowHeight="14.4"/>
  <cols>
    <col min="3" max="3" width="71.33203125" customWidth="1"/>
    <col min="4" max="4" width="19.88671875" style="5" bestFit="1" customWidth="1"/>
    <col min="5" max="5" width="30.6640625" customWidth="1"/>
    <col min="6" max="6" width="22.44140625" style="5" bestFit="1" customWidth="1"/>
    <col min="7" max="7" width="28.88671875" bestFit="1" customWidth="1"/>
    <col min="8" max="8" width="26.6640625" bestFit="1" customWidth="1"/>
    <col min="9" max="9" width="25" bestFit="1" customWidth="1"/>
    <col min="11" max="14" width="0" hidden="1" customWidth="1"/>
  </cols>
  <sheetData>
    <row r="1" spans="1:9" s="5" customFormat="1" ht="59.4" customHeight="1">
      <c r="A1" s="45" t="s">
        <v>32</v>
      </c>
      <c r="B1" s="45"/>
      <c r="C1" s="45"/>
      <c r="D1" s="45"/>
      <c r="E1" s="45"/>
      <c r="F1" s="45"/>
      <c r="G1" s="45"/>
      <c r="H1" s="45"/>
      <c r="I1" s="45"/>
    </row>
    <row r="2" spans="1:9" s="5" customFormat="1"/>
    <row r="3" spans="1:9" s="5" customFormat="1"/>
    <row r="4" spans="1:9" s="5" customFormat="1"/>
    <row r="6" spans="1:9" s="5" customFormat="1"/>
    <row r="7" spans="1:9" s="5" customFormat="1"/>
    <row r="8" spans="1:9" s="5" customFormat="1"/>
    <row r="9" spans="1:9" s="5" customFormat="1"/>
    <row r="10" spans="1:9" s="5" customFormat="1"/>
    <row r="20" spans="1:14">
      <c r="A20" s="4" t="s">
        <v>11</v>
      </c>
      <c r="B20" s="4" t="s">
        <v>10</v>
      </c>
      <c r="C20" s="4" t="s">
        <v>12</v>
      </c>
      <c r="D20" s="4" t="s">
        <v>368</v>
      </c>
      <c r="E20" s="4" t="s">
        <v>13</v>
      </c>
      <c r="F20" s="4" t="s">
        <v>355</v>
      </c>
      <c r="G20" s="4" t="s">
        <v>356</v>
      </c>
      <c r="H20" s="4" t="s">
        <v>357</v>
      </c>
      <c r="I20" s="4" t="s">
        <v>358</v>
      </c>
    </row>
    <row r="21" spans="1:14" ht="36" customHeight="1">
      <c r="A21" s="50">
        <v>1.1000000000000001</v>
      </c>
      <c r="B21" s="50" t="s">
        <v>0</v>
      </c>
      <c r="C21" s="47" t="s">
        <v>117</v>
      </c>
      <c r="D21" s="7" t="s">
        <v>303</v>
      </c>
      <c r="E21" s="6" t="s">
        <v>4</v>
      </c>
      <c r="F21" s="8" t="s">
        <v>331</v>
      </c>
      <c r="G21" s="8" t="s">
        <v>337</v>
      </c>
      <c r="H21" s="8" t="s">
        <v>342</v>
      </c>
      <c r="I21" s="8" t="s">
        <v>347</v>
      </c>
      <c r="K21" s="36">
        <f>IF(F21="No Policy",0,IF(F21="Informal Policy",0.25,IF(F21="Partial Written Policy",0.5,IF(F21="Written Policy",0.75,IF(F21="Approved Written Policy",1,"INVALID")))))</f>
        <v>0</v>
      </c>
      <c r="L21" s="36">
        <f>IF(G21="Not Implemented",0,IF(G21="Parts of Policy Implemented",0.33,IF(G21="Implemented on Some Systems",0.66,IF(G21="Implemented on All Systems",1,"INVALID"))))</f>
        <v>0</v>
      </c>
      <c r="M21" s="36">
        <f>IF(H21="Not Automated",0,IF(H21="Parts of Policy Automated",0.33,IF(H21="Automated on Some Systems",0.66,IF(H21="Automated on All Systems",1,"INVALID"))))</f>
        <v>0</v>
      </c>
      <c r="N21" s="36">
        <f>IF(I21="Not Reported",0,IF(I21="Parts of Policy Reported",0.33,IF(I21="Reported on Some Systems",0.66,IF(I21="Reported on All Systems",1,"INVALID"))))</f>
        <v>0</v>
      </c>
    </row>
    <row r="22" spans="1:14" ht="36" customHeight="1">
      <c r="A22" s="50"/>
      <c r="B22" s="50"/>
      <c r="C22" s="47"/>
      <c r="D22" s="7" t="s">
        <v>303</v>
      </c>
      <c r="E22" s="6" t="s">
        <v>5</v>
      </c>
      <c r="F22" s="8" t="s">
        <v>331</v>
      </c>
      <c r="G22" s="8" t="s">
        <v>337</v>
      </c>
      <c r="H22" s="8" t="s">
        <v>342</v>
      </c>
      <c r="I22" s="8" t="s">
        <v>347</v>
      </c>
      <c r="K22" s="36">
        <f t="shared" ref="K22:K28" si="0">IF(F22="No Policy",0,IF(F22="Informal Policy",0.25,IF(F22="Partial Written Policy",0.5,IF(F22="Written Policy",0.75,IF(F22="Approved Written Policy",1,"INVALID")))))</f>
        <v>0</v>
      </c>
      <c r="L22" s="36">
        <f t="shared" ref="L22:L28" si="1">IF(G22="Not Implemented",0,IF(G22="Parts of Policy Implemented",0.33,IF(G22="Implemented on Some Systems",0.66,IF(G22="Implemented on All Systems",1,"INVALID"))))</f>
        <v>0</v>
      </c>
      <c r="M22" s="36">
        <f t="shared" ref="M22:M28" si="2">IF(H22="Not Automated",0,IF(H22="Parts of Policy Automated",0.33,IF(H22="Automated on Some Systems",0.66,IF(H22="Automated on All Systems",1,"INVALID"))))</f>
        <v>0</v>
      </c>
      <c r="N22" s="36">
        <f t="shared" ref="N22:N28" si="3">IF(I22="Not Reported",0,IF(I22="Parts of Policy Reported",0.33,IF(I22="Reported on Some Systems",0.66,IF(I22="Reported on All Systems",1,"INVALID"))))</f>
        <v>0</v>
      </c>
    </row>
    <row r="23" spans="1:14" ht="43.2">
      <c r="A23" s="10">
        <v>1.2</v>
      </c>
      <c r="B23" s="10" t="s">
        <v>0</v>
      </c>
      <c r="C23" s="1" t="s">
        <v>121</v>
      </c>
      <c r="D23" s="7" t="s">
        <v>304</v>
      </c>
      <c r="E23" s="6" t="s">
        <v>88</v>
      </c>
      <c r="F23" s="8" t="s">
        <v>331</v>
      </c>
      <c r="G23" s="8" t="s">
        <v>337</v>
      </c>
      <c r="H23" s="8" t="s">
        <v>342</v>
      </c>
      <c r="I23" s="8" t="s">
        <v>347</v>
      </c>
      <c r="K23" s="36">
        <f t="shared" si="0"/>
        <v>0</v>
      </c>
      <c r="L23" s="36">
        <f t="shared" si="1"/>
        <v>0</v>
      </c>
      <c r="M23" s="36">
        <f t="shared" si="2"/>
        <v>0</v>
      </c>
      <c r="N23" s="36">
        <f t="shared" si="3"/>
        <v>0</v>
      </c>
    </row>
    <row r="24" spans="1:14" ht="28.8">
      <c r="A24" s="10">
        <v>1.3</v>
      </c>
      <c r="B24" s="10" t="s">
        <v>0</v>
      </c>
      <c r="C24" s="1" t="s">
        <v>118</v>
      </c>
      <c r="D24" s="7" t="s">
        <v>303</v>
      </c>
      <c r="E24" s="6" t="s">
        <v>6</v>
      </c>
      <c r="F24" s="8" t="s">
        <v>331</v>
      </c>
      <c r="G24" s="8" t="s">
        <v>337</v>
      </c>
      <c r="H24" s="8" t="s">
        <v>342</v>
      </c>
      <c r="I24" s="8" t="s">
        <v>347</v>
      </c>
      <c r="K24" s="36">
        <f t="shared" si="0"/>
        <v>0</v>
      </c>
      <c r="L24" s="36">
        <f t="shared" si="1"/>
        <v>0</v>
      </c>
      <c r="M24" s="36">
        <f t="shared" si="2"/>
        <v>0</v>
      </c>
      <c r="N24" s="36">
        <f t="shared" si="3"/>
        <v>0</v>
      </c>
    </row>
    <row r="25" spans="1:14" ht="172.8">
      <c r="A25" s="39">
        <v>1.4</v>
      </c>
      <c r="B25" s="39" t="s">
        <v>24</v>
      </c>
      <c r="C25" s="38" t="s">
        <v>119</v>
      </c>
      <c r="D25" s="7" t="s">
        <v>303</v>
      </c>
      <c r="E25" s="6" t="s">
        <v>6</v>
      </c>
      <c r="F25" s="8" t="s">
        <v>331</v>
      </c>
      <c r="G25" s="8" t="s">
        <v>337</v>
      </c>
      <c r="H25" s="8" t="s">
        <v>342</v>
      </c>
      <c r="I25" s="8" t="s">
        <v>347</v>
      </c>
      <c r="K25" s="36">
        <f t="shared" si="0"/>
        <v>0</v>
      </c>
      <c r="L25" s="36">
        <f t="shared" si="1"/>
        <v>0</v>
      </c>
      <c r="M25" s="36">
        <f t="shared" si="2"/>
        <v>0</v>
      </c>
      <c r="N25" s="36">
        <f t="shared" si="3"/>
        <v>0</v>
      </c>
    </row>
    <row r="26" spans="1:14" ht="43.2">
      <c r="A26" s="10">
        <v>1.5</v>
      </c>
      <c r="B26" s="10" t="s">
        <v>26</v>
      </c>
      <c r="C26" s="1" t="s">
        <v>120</v>
      </c>
      <c r="D26" s="7" t="s">
        <v>305</v>
      </c>
      <c r="E26" s="6" t="s">
        <v>9</v>
      </c>
      <c r="F26" s="8" t="s">
        <v>331</v>
      </c>
      <c r="G26" s="8" t="s">
        <v>337</v>
      </c>
      <c r="H26" s="8" t="s">
        <v>342</v>
      </c>
      <c r="I26" s="8" t="s">
        <v>347</v>
      </c>
      <c r="K26" s="36">
        <f t="shared" si="0"/>
        <v>0</v>
      </c>
      <c r="L26" s="36">
        <f t="shared" si="1"/>
        <v>0</v>
      </c>
      <c r="M26" s="36">
        <f t="shared" si="2"/>
        <v>0</v>
      </c>
      <c r="N26" s="36">
        <f t="shared" si="3"/>
        <v>0</v>
      </c>
    </row>
    <row r="27" spans="1:14" ht="43.2">
      <c r="A27" s="10">
        <v>1.6</v>
      </c>
      <c r="B27" s="10" t="s">
        <v>26</v>
      </c>
      <c r="C27" s="1" t="s">
        <v>2</v>
      </c>
      <c r="D27" s="7" t="s">
        <v>305</v>
      </c>
      <c r="E27" s="6" t="s">
        <v>9</v>
      </c>
      <c r="F27" s="8" t="s">
        <v>331</v>
      </c>
      <c r="G27" s="8" t="s">
        <v>337</v>
      </c>
      <c r="H27" s="8" t="s">
        <v>342</v>
      </c>
      <c r="I27" s="8" t="s">
        <v>347</v>
      </c>
      <c r="K27" s="36">
        <f t="shared" si="0"/>
        <v>0</v>
      </c>
      <c r="L27" s="36">
        <f t="shared" si="1"/>
        <v>0</v>
      </c>
      <c r="M27" s="36">
        <f t="shared" si="2"/>
        <v>0</v>
      </c>
      <c r="N27" s="36">
        <f t="shared" si="3"/>
        <v>0</v>
      </c>
    </row>
    <row r="28" spans="1:14" s="5" customFormat="1" ht="29.4" customHeight="1">
      <c r="A28" s="22">
        <v>1.7</v>
      </c>
      <c r="B28" s="22" t="s">
        <v>1</v>
      </c>
      <c r="C28" s="21" t="s">
        <v>3</v>
      </c>
      <c r="D28" s="7" t="s">
        <v>305</v>
      </c>
      <c r="E28" s="6" t="s">
        <v>8</v>
      </c>
      <c r="F28" s="8" t="s">
        <v>331</v>
      </c>
      <c r="G28" s="8" t="s">
        <v>337</v>
      </c>
      <c r="H28" s="8" t="s">
        <v>342</v>
      </c>
      <c r="I28" s="8" t="s">
        <v>347</v>
      </c>
      <c r="K28" s="36">
        <f t="shared" si="0"/>
        <v>0</v>
      </c>
      <c r="L28" s="36">
        <f t="shared" si="1"/>
        <v>0</v>
      </c>
      <c r="M28" s="36">
        <f t="shared" si="2"/>
        <v>0</v>
      </c>
      <c r="N28" s="36">
        <f t="shared" si="3"/>
        <v>0</v>
      </c>
    </row>
    <row r="30" spans="1:14" s="5" customFormat="1">
      <c r="E30" s="7" t="s">
        <v>101</v>
      </c>
      <c r="G30" s="37">
        <f>AVERAGE(K21:K28)</f>
        <v>0</v>
      </c>
    </row>
    <row r="31" spans="1:14" s="5" customFormat="1">
      <c r="E31" s="7" t="s">
        <v>20</v>
      </c>
      <c r="F31" s="7"/>
      <c r="G31" s="37">
        <f>AVERAGE(L21:L28)</f>
        <v>0</v>
      </c>
    </row>
    <row r="32" spans="1:14" s="5" customFormat="1">
      <c r="E32" s="7" t="s">
        <v>21</v>
      </c>
      <c r="F32" s="7"/>
      <c r="G32" s="37">
        <f>AVERAGE(M21:M28)</f>
        <v>0</v>
      </c>
    </row>
    <row r="33" spans="1:16" s="5" customFormat="1">
      <c r="E33" s="7" t="s">
        <v>22</v>
      </c>
      <c r="F33" s="7"/>
      <c r="G33" s="37">
        <f>AVERAGE(N21:N28)</f>
        <v>0</v>
      </c>
    </row>
    <row r="34" spans="1:16" s="5" customFormat="1">
      <c r="E34" s="7" t="s">
        <v>23</v>
      </c>
      <c r="F34" s="7"/>
      <c r="G34" s="37">
        <f>AVERAGE(G30:G33)</f>
        <v>0</v>
      </c>
    </row>
    <row r="35" spans="1:16">
      <c r="E35" s="7" t="s">
        <v>14</v>
      </c>
      <c r="F35" s="7"/>
      <c r="G35" s="37">
        <f>AVERAGE(L26,L27,L28)</f>
        <v>0</v>
      </c>
      <c r="H35" s="9"/>
      <c r="I35" s="9"/>
    </row>
    <row r="36" spans="1:16">
      <c r="E36" s="7" t="s">
        <v>15</v>
      </c>
      <c r="F36" s="7"/>
      <c r="G36" s="37">
        <f>AVERAGE(M26,M27,M28)</f>
        <v>0</v>
      </c>
    </row>
    <row r="37" spans="1:16">
      <c r="E37" s="7" t="s">
        <v>16</v>
      </c>
      <c r="F37" s="7"/>
      <c r="G37" s="37">
        <f>AVERAGE(N26,N27,N28)</f>
        <v>0</v>
      </c>
    </row>
    <row r="38" spans="1:16">
      <c r="E38" s="7" t="s">
        <v>17</v>
      </c>
      <c r="F38" s="7"/>
      <c r="G38" s="37">
        <f>AVERAGE(L21,L22,L23,L24,L25)</f>
        <v>0</v>
      </c>
    </row>
    <row r="39" spans="1:16">
      <c r="E39" s="7" t="s">
        <v>18</v>
      </c>
      <c r="F39" s="7"/>
      <c r="G39" s="37">
        <f>AVERAGE(M21,M22,M23,M24,M25)</f>
        <v>0</v>
      </c>
    </row>
    <row r="40" spans="1:16">
      <c r="E40" s="7" t="s">
        <v>19</v>
      </c>
      <c r="F40" s="7"/>
      <c r="G40" s="37">
        <f>AVERAGE(N21,N22,N23,N24,N25)</f>
        <v>0</v>
      </c>
    </row>
    <row r="42" spans="1:16" s="5" customFormat="1" ht="30" customHeight="1">
      <c r="A42" s="49" t="s">
        <v>329</v>
      </c>
      <c r="B42" s="49"/>
      <c r="C42" s="49"/>
      <c r="D42" s="49"/>
      <c r="E42" s="49"/>
      <c r="F42" s="49"/>
      <c r="G42" s="49"/>
      <c r="H42" s="49"/>
      <c r="I42" s="49"/>
      <c r="J42" s="49"/>
      <c r="K42" s="49"/>
      <c r="L42" s="49"/>
      <c r="M42" s="49"/>
      <c r="N42" s="49"/>
      <c r="O42" s="49"/>
      <c r="P42" s="49"/>
    </row>
  </sheetData>
  <mergeCells count="5">
    <mergeCell ref="A42:P42"/>
    <mergeCell ref="A1:I1"/>
    <mergeCell ref="C21:C22"/>
    <mergeCell ref="B21:B22"/>
    <mergeCell ref="A21:A22"/>
  </mergeCells>
  <hyperlinks>
    <hyperlink ref="A42" r:id="rId1" display="http://creativecommons.org/licenses/by-sa/4.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13" operator="equal" id="{399BB2A6-F013-4043-BDA0-A4E6C2630FB3}">
            <xm:f>Values!$A$8</xm:f>
            <x14:dxf>
              <fill>
                <patternFill>
                  <bgColor rgb="FF92D050"/>
                </patternFill>
              </fill>
            </x14:dxf>
          </x14:cfRule>
          <x14:cfRule type="cellIs" priority="14" operator="equal" id="{C3964D44-FFBE-4C32-86A7-438C70B40783}">
            <xm:f>Values!$A$7</xm:f>
            <x14:dxf>
              <fill>
                <patternFill>
                  <bgColor rgb="FFFFFF00"/>
                </patternFill>
              </fill>
            </x14:dxf>
          </x14:cfRule>
          <x14:cfRule type="cellIs" priority="15" operator="equal" id="{A288C257-A50A-480D-8DD1-E1E695638AA5}">
            <xm:f>Values!$A$6</xm:f>
            <x14:dxf>
              <fill>
                <patternFill>
                  <bgColor rgb="FFFFC000"/>
                </patternFill>
              </fill>
            </x14:dxf>
          </x14:cfRule>
          <x14:cfRule type="cellIs" priority="16" operator="equal" id="{0B21EA8F-2215-4751-95D4-AF11E7C98637}">
            <xm:f>Values!$A$5</xm:f>
            <x14:dxf>
              <fill>
                <patternFill>
                  <bgColor rgb="FFFF0000"/>
                </patternFill>
              </fill>
            </x14:dxf>
          </x14:cfRule>
          <x14:cfRule type="cellIs" priority="17" operator="equal" id="{2BE3705F-F000-459B-A373-E7FC4D45B407}">
            <xm:f>Values!$A$4</xm:f>
            <x14:dxf>
              <fill>
                <patternFill>
                  <bgColor rgb="FFC00000"/>
                </patternFill>
              </fill>
            </x14:dxf>
          </x14:cfRule>
          <xm:sqref>F21:F28</xm:sqref>
        </x14:conditionalFormatting>
        <x14:conditionalFormatting xmlns:xm="http://schemas.microsoft.com/office/excel/2006/main">
          <x14:cfRule type="cellIs" priority="9" operator="equal" id="{7B6F7EA7-A9F7-48A0-A5A2-D84D7516E6A4}">
            <xm:f>Values!$A$14</xm:f>
            <x14:dxf>
              <fill>
                <patternFill>
                  <bgColor rgb="FF92D050"/>
                </patternFill>
              </fill>
            </x14:dxf>
          </x14:cfRule>
          <x14:cfRule type="cellIs" priority="10" operator="equal" id="{9E715579-2CE2-4A63-9AC4-50ED1DAB0A0F}">
            <xm:f>Values!$A$13</xm:f>
            <x14:dxf>
              <fill>
                <patternFill>
                  <bgColor rgb="FFFFFF00"/>
                </patternFill>
              </fill>
            </x14:dxf>
          </x14:cfRule>
          <x14:cfRule type="cellIs" priority="11" operator="equal" id="{6ED4E2FF-6149-4CF2-B360-694FA26956D8}">
            <xm:f>Values!$A$12</xm:f>
            <x14:dxf>
              <fill>
                <patternFill>
                  <bgColor rgb="FFFFC000"/>
                </patternFill>
              </fill>
            </x14:dxf>
          </x14:cfRule>
          <x14:cfRule type="cellIs" priority="12" operator="equal" id="{AA608990-C2B8-4655-B9EE-E3D9DD97DD05}">
            <xm:f>Values!$A$11</xm:f>
            <x14:dxf>
              <fill>
                <patternFill>
                  <bgColor rgb="FFC00000"/>
                </patternFill>
              </fill>
            </x14:dxf>
          </x14:cfRule>
          <xm:sqref>G21:G28</xm:sqref>
        </x14:conditionalFormatting>
        <x14:conditionalFormatting xmlns:xm="http://schemas.microsoft.com/office/excel/2006/main">
          <x14:cfRule type="cellIs" priority="5" operator="equal" id="{51736551-0A3B-4303-A08D-2E7161B66DAA}">
            <xm:f>Values!$A$20</xm:f>
            <x14:dxf>
              <fill>
                <patternFill>
                  <bgColor rgb="FF92D050"/>
                </patternFill>
              </fill>
            </x14:dxf>
          </x14:cfRule>
          <x14:cfRule type="cellIs" priority="6" operator="equal" id="{B2D72839-5366-4043-8382-EE327A905FA2}">
            <xm:f>Values!$A$19</xm:f>
            <x14:dxf>
              <fill>
                <patternFill>
                  <bgColor rgb="FFFFFF00"/>
                </patternFill>
              </fill>
            </x14:dxf>
          </x14:cfRule>
          <x14:cfRule type="cellIs" priority="7" operator="equal" id="{E16D2A21-3FB8-4510-8B78-1D0D0EB7AC5F}">
            <xm:f>Values!$A$18</xm:f>
            <x14:dxf>
              <fill>
                <patternFill>
                  <bgColor rgb="FFFFC000"/>
                </patternFill>
              </fill>
            </x14:dxf>
          </x14:cfRule>
          <x14:cfRule type="cellIs" priority="8" operator="equal" id="{4CD1C98B-5A53-4676-95DE-F8E1ACDB7E5C}">
            <xm:f>Values!$A$17</xm:f>
            <x14:dxf>
              <fill>
                <patternFill>
                  <bgColor rgb="FFC00000"/>
                </patternFill>
              </fill>
            </x14:dxf>
          </x14:cfRule>
          <xm:sqref>H21:H28</xm:sqref>
        </x14:conditionalFormatting>
        <x14:conditionalFormatting xmlns:xm="http://schemas.microsoft.com/office/excel/2006/main">
          <x14:cfRule type="cellIs" priority="1" operator="equal" id="{DB0721C6-DBAB-4EA9-92BE-A458DE526BFB}">
            <xm:f>Values!$A$26</xm:f>
            <x14:dxf>
              <fill>
                <patternFill>
                  <bgColor rgb="FF92D050"/>
                </patternFill>
              </fill>
            </x14:dxf>
          </x14:cfRule>
          <x14:cfRule type="cellIs" priority="2" operator="equal" id="{7502B1AA-02D2-47AD-9DD5-8282BEF521D3}">
            <xm:f>Values!$A$25</xm:f>
            <x14:dxf>
              <fill>
                <patternFill>
                  <bgColor rgb="FFFFFF00"/>
                </patternFill>
              </fill>
            </x14:dxf>
          </x14:cfRule>
          <x14:cfRule type="cellIs" priority="3" operator="equal" id="{E1372C25-C420-4A66-BF62-F4253008E5C5}">
            <xm:f>Values!$A$24</xm:f>
            <x14:dxf>
              <fill>
                <patternFill>
                  <bgColor rgb="FFFFC000"/>
                </patternFill>
              </fill>
            </x14:dxf>
          </x14:cfRule>
          <x14:cfRule type="cellIs" priority="4" operator="equal" id="{F8BF00B1-362A-4E27-8A18-1C87D66E9E86}">
            <xm:f>Values!$A$23</xm:f>
            <x14:dxf>
              <fill>
                <patternFill>
                  <bgColor rgb="FFC00000"/>
                </patternFill>
              </fill>
            </x14:dxf>
          </x14:cfRule>
          <xm:sqref>I21:I28</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Values!$A$4:$A$8</xm:f>
          </x14:formula1>
          <xm:sqref>F21:F28</xm:sqref>
        </x14:dataValidation>
        <x14:dataValidation type="list" allowBlank="1" showInputMessage="1" showErrorMessage="1">
          <x14:formula1>
            <xm:f>Values!$A$11:$A$14</xm:f>
          </x14:formula1>
          <xm:sqref>G21:G28</xm:sqref>
        </x14:dataValidation>
        <x14:dataValidation type="list" allowBlank="1" showInputMessage="1" showErrorMessage="1">
          <x14:formula1>
            <xm:f>Values!$A$17:$A$20</xm:f>
          </x14:formula1>
          <xm:sqref>H21:H28</xm:sqref>
        </x14:dataValidation>
        <x14:dataValidation type="list" allowBlank="1" showInputMessage="1" showErrorMessage="1">
          <x14:formula1>
            <xm:f>Values!$A$23:$A$26</xm:f>
          </x14:formula1>
          <xm:sqref>I21:I28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zoomScale="80" zoomScaleNormal="80" workbookViewId="0">
      <selection sqref="A1:I1"/>
    </sheetView>
  </sheetViews>
  <sheetFormatPr defaultColWidth="8.88671875" defaultRowHeight="14.4"/>
  <cols>
    <col min="1" max="2" width="8.88671875" style="5"/>
    <col min="3" max="3" width="71.33203125" style="5" customWidth="1"/>
    <col min="4" max="4" width="19.88671875" style="5" bestFit="1" customWidth="1"/>
    <col min="5" max="5" width="30.6640625" style="5" customWidth="1"/>
    <col min="6" max="6" width="20.88671875" style="5" bestFit="1" customWidth="1"/>
    <col min="7" max="7" width="26.77734375" style="5" bestFit="1" customWidth="1"/>
    <col min="8" max="8" width="25" style="5" bestFit="1" customWidth="1"/>
    <col min="9" max="9" width="26.5546875" style="5" bestFit="1" customWidth="1"/>
    <col min="10" max="10" width="8.88671875" style="5"/>
    <col min="11" max="14" width="0" style="5" hidden="1" customWidth="1"/>
    <col min="15" max="16384" width="8.88671875" style="5"/>
  </cols>
  <sheetData>
    <row r="1" spans="1:9" ht="59.4" customHeight="1">
      <c r="A1" s="45" t="s">
        <v>31</v>
      </c>
      <c r="B1" s="45"/>
      <c r="C1" s="45"/>
      <c r="D1" s="45"/>
      <c r="E1" s="45"/>
      <c r="F1" s="45"/>
      <c r="G1" s="45"/>
      <c r="H1" s="45"/>
      <c r="I1" s="45"/>
    </row>
    <row r="20" spans="1:14">
      <c r="A20" s="4" t="s">
        <v>11</v>
      </c>
      <c r="B20" s="4" t="s">
        <v>10</v>
      </c>
      <c r="C20" s="4" t="s">
        <v>12</v>
      </c>
      <c r="D20" s="4" t="s">
        <v>368</v>
      </c>
      <c r="E20" s="4" t="s">
        <v>13</v>
      </c>
      <c r="F20" s="4" t="s">
        <v>355</v>
      </c>
      <c r="G20" s="4" t="s">
        <v>356</v>
      </c>
      <c r="H20" s="4" t="s">
        <v>357</v>
      </c>
      <c r="I20" s="4" t="s">
        <v>358</v>
      </c>
    </row>
    <row r="21" spans="1:14" ht="129.6">
      <c r="A21" s="22">
        <v>2.1</v>
      </c>
      <c r="B21" s="22" t="s">
        <v>0</v>
      </c>
      <c r="C21" s="21" t="s">
        <v>122</v>
      </c>
      <c r="D21" s="7" t="s">
        <v>305</v>
      </c>
      <c r="E21" s="7" t="s">
        <v>28</v>
      </c>
      <c r="F21" s="8" t="s">
        <v>331</v>
      </c>
      <c r="G21" s="8" t="s">
        <v>337</v>
      </c>
      <c r="H21" s="8" t="s">
        <v>342</v>
      </c>
      <c r="I21" s="8" t="s">
        <v>347</v>
      </c>
      <c r="K21" s="36">
        <f>IF(F21="No Policy",0,IF(F21="Informal Policy",0.25,IF(F21="Partial Written Policy",0.5,IF(F21="Written Policy",0.75,IF(F21="Approved Written Policy",1,"INVALID")))))</f>
        <v>0</v>
      </c>
      <c r="L21" s="36">
        <f>IF(G21="Not Implemented",0,IF(G21="Parts of Policy Implemented",0.33,IF(G21="Implemented on Some Systems",0.66,IF(G21="Implemented on All Systems",1,"INVALID"))))</f>
        <v>0</v>
      </c>
      <c r="M21" s="36">
        <f>IF(H21="Not Automated",0,IF(H21="Parts of Policy Automated",0.33,IF(H21="Automated on Some Systems",0.66,IF(H21="Automated on All Systems",1,"INVALID"))))</f>
        <v>0</v>
      </c>
      <c r="N21" s="36">
        <f>IF(I21="Not Reported",0,IF(I21="Parts of Policy Reported",0.33,IF(I21="Reported on Some Systems",0.66,IF(I21="Reported on All Systems",1,"INVALID"))))</f>
        <v>0</v>
      </c>
    </row>
    <row r="22" spans="1:14" ht="28.2" customHeight="1">
      <c r="A22" s="50">
        <v>2.2000000000000002</v>
      </c>
      <c r="B22" s="50" t="s">
        <v>0</v>
      </c>
      <c r="C22" s="47" t="s">
        <v>123</v>
      </c>
      <c r="D22" s="7" t="s">
        <v>303</v>
      </c>
      <c r="E22" s="6" t="s">
        <v>29</v>
      </c>
      <c r="F22" s="8" t="s">
        <v>331</v>
      </c>
      <c r="G22" s="8" t="s">
        <v>337</v>
      </c>
      <c r="H22" s="8" t="s">
        <v>342</v>
      </c>
      <c r="I22" s="8" t="s">
        <v>347</v>
      </c>
      <c r="K22" s="36">
        <f t="shared" ref="K22:K32" si="0">IF(F22="No Policy",0,IF(F22="Informal Policy",0.25,IF(F22="Partial Written Policy",0.5,IF(F22="Written Policy",0.75,IF(F22="Approved Written Policy",1,"INVALID")))))</f>
        <v>0</v>
      </c>
      <c r="L22" s="36">
        <f t="shared" ref="L22:L32" si="1">IF(G22="Not Implemented",0,IF(G22="Parts of Policy Implemented",0.33,IF(G22="Implemented on Some Systems",0.66,IF(G22="Implemented on All Systems",1,"INVALID"))))</f>
        <v>0</v>
      </c>
      <c r="M22" s="36">
        <f t="shared" ref="M22:M32" si="2">IF(H22="Not Automated",0,IF(H22="Parts of Policy Automated",0.33,IF(H22="Automated on Some Systems",0.66,IF(H22="Automated on All Systems",1,"INVALID"))))</f>
        <v>0</v>
      </c>
      <c r="N22" s="36">
        <f t="shared" ref="N22:N32" si="3">IF(I22="Not Reported",0,IF(I22="Parts of Policy Reported",0.33,IF(I22="Reported on Some Systems",0.66,IF(I22="Reported on All Systems",1,"INVALID"))))</f>
        <v>0</v>
      </c>
    </row>
    <row r="23" spans="1:14" ht="28.2" customHeight="1">
      <c r="A23" s="50"/>
      <c r="B23" s="50"/>
      <c r="C23" s="47"/>
      <c r="D23" s="7" t="s">
        <v>306</v>
      </c>
      <c r="E23" s="6" t="s">
        <v>130</v>
      </c>
      <c r="F23" s="8" t="s">
        <v>331</v>
      </c>
      <c r="G23" s="8" t="s">
        <v>337</v>
      </c>
      <c r="H23" s="8" t="s">
        <v>342</v>
      </c>
      <c r="I23" s="8" t="s">
        <v>347</v>
      </c>
      <c r="K23" s="36">
        <f t="shared" si="0"/>
        <v>0</v>
      </c>
      <c r="L23" s="36">
        <f t="shared" si="1"/>
        <v>0</v>
      </c>
      <c r="M23" s="36">
        <f t="shared" si="2"/>
        <v>0</v>
      </c>
      <c r="N23" s="36">
        <f t="shared" si="3"/>
        <v>0</v>
      </c>
    </row>
    <row r="24" spans="1:14" ht="65.400000000000006" customHeight="1">
      <c r="A24" s="50">
        <v>2.2999999999999998</v>
      </c>
      <c r="B24" s="50" t="s">
        <v>0</v>
      </c>
      <c r="C24" s="47" t="s">
        <v>124</v>
      </c>
      <c r="D24" s="7" t="s">
        <v>306</v>
      </c>
      <c r="E24" s="6" t="s">
        <v>29</v>
      </c>
      <c r="F24" s="8" t="s">
        <v>331</v>
      </c>
      <c r="G24" s="8" t="s">
        <v>337</v>
      </c>
      <c r="H24" s="8" t="s">
        <v>342</v>
      </c>
      <c r="I24" s="8" t="s">
        <v>347</v>
      </c>
      <c r="K24" s="36">
        <f t="shared" si="0"/>
        <v>0</v>
      </c>
      <c r="L24" s="36">
        <f t="shared" si="1"/>
        <v>0</v>
      </c>
      <c r="M24" s="36">
        <f t="shared" si="2"/>
        <v>0</v>
      </c>
      <c r="N24" s="36">
        <f t="shared" si="3"/>
        <v>0</v>
      </c>
    </row>
    <row r="25" spans="1:14" ht="65.400000000000006" customHeight="1">
      <c r="A25" s="50"/>
      <c r="B25" s="50"/>
      <c r="C25" s="47"/>
      <c r="D25" s="7" t="s">
        <v>306</v>
      </c>
      <c r="E25" s="7" t="s">
        <v>28</v>
      </c>
      <c r="F25" s="8" t="s">
        <v>331</v>
      </c>
      <c r="G25" s="8" t="s">
        <v>337</v>
      </c>
      <c r="H25" s="8" t="s">
        <v>342</v>
      </c>
      <c r="I25" s="8" t="s">
        <v>347</v>
      </c>
      <c r="K25" s="36">
        <f t="shared" si="0"/>
        <v>0</v>
      </c>
      <c r="L25" s="36">
        <f t="shared" si="1"/>
        <v>0</v>
      </c>
      <c r="M25" s="36">
        <f t="shared" si="2"/>
        <v>0</v>
      </c>
      <c r="N25" s="36">
        <f t="shared" si="3"/>
        <v>0</v>
      </c>
    </row>
    <row r="26" spans="1:14" ht="43.95" customHeight="1">
      <c r="A26" s="50">
        <v>2.4</v>
      </c>
      <c r="B26" s="50" t="s">
        <v>0</v>
      </c>
      <c r="C26" s="47" t="s">
        <v>125</v>
      </c>
      <c r="D26" s="7" t="s">
        <v>303</v>
      </c>
      <c r="E26" s="6" t="s">
        <v>29</v>
      </c>
      <c r="F26" s="8" t="s">
        <v>331</v>
      </c>
      <c r="G26" s="8" t="s">
        <v>337</v>
      </c>
      <c r="H26" s="8" t="s">
        <v>342</v>
      </c>
      <c r="I26" s="8" t="s">
        <v>347</v>
      </c>
      <c r="K26" s="36">
        <f t="shared" si="0"/>
        <v>0</v>
      </c>
      <c r="L26" s="36">
        <f t="shared" si="1"/>
        <v>0</v>
      </c>
      <c r="M26" s="36">
        <f t="shared" si="2"/>
        <v>0</v>
      </c>
      <c r="N26" s="36">
        <f t="shared" si="3"/>
        <v>0</v>
      </c>
    </row>
    <row r="27" spans="1:14" ht="43.95" customHeight="1">
      <c r="A27" s="50"/>
      <c r="B27" s="50"/>
      <c r="C27" s="47"/>
      <c r="D27" s="7" t="s">
        <v>303</v>
      </c>
      <c r="E27" s="7" t="s">
        <v>27</v>
      </c>
      <c r="F27" s="8" t="s">
        <v>331</v>
      </c>
      <c r="G27" s="8" t="s">
        <v>337</v>
      </c>
      <c r="H27" s="8" t="s">
        <v>342</v>
      </c>
      <c r="I27" s="8" t="s">
        <v>347</v>
      </c>
      <c r="K27" s="36">
        <f t="shared" si="0"/>
        <v>0</v>
      </c>
      <c r="L27" s="36">
        <f t="shared" si="1"/>
        <v>0</v>
      </c>
      <c r="M27" s="36">
        <f t="shared" si="2"/>
        <v>0</v>
      </c>
      <c r="N27" s="36">
        <f t="shared" si="3"/>
        <v>0</v>
      </c>
    </row>
    <row r="28" spans="1:14" ht="28.5" customHeight="1">
      <c r="A28" s="10">
        <v>2.5</v>
      </c>
      <c r="B28" s="10" t="s">
        <v>24</v>
      </c>
      <c r="C28" s="1" t="s">
        <v>25</v>
      </c>
      <c r="D28" s="7" t="s">
        <v>303</v>
      </c>
      <c r="E28" s="7" t="s">
        <v>6</v>
      </c>
      <c r="F28" s="8" t="s">
        <v>331</v>
      </c>
      <c r="G28" s="8" t="s">
        <v>337</v>
      </c>
      <c r="H28" s="8" t="s">
        <v>342</v>
      </c>
      <c r="I28" s="8" t="s">
        <v>347</v>
      </c>
      <c r="K28" s="36">
        <f t="shared" si="0"/>
        <v>0</v>
      </c>
      <c r="L28" s="36">
        <f t="shared" si="1"/>
        <v>0</v>
      </c>
      <c r="M28" s="36">
        <f t="shared" si="2"/>
        <v>0</v>
      </c>
      <c r="N28" s="36">
        <f t="shared" si="3"/>
        <v>0</v>
      </c>
    </row>
    <row r="29" spans="1:14" ht="28.8">
      <c r="A29" s="39">
        <v>2.6</v>
      </c>
      <c r="B29" s="39" t="s">
        <v>26</v>
      </c>
      <c r="C29" s="38" t="s">
        <v>126</v>
      </c>
      <c r="D29" s="7" t="s">
        <v>305</v>
      </c>
      <c r="E29" s="7" t="s">
        <v>28</v>
      </c>
      <c r="F29" s="8" t="s">
        <v>331</v>
      </c>
      <c r="G29" s="8" t="s">
        <v>337</v>
      </c>
      <c r="H29" s="8" t="s">
        <v>342</v>
      </c>
      <c r="I29" s="8" t="s">
        <v>347</v>
      </c>
      <c r="K29" s="36">
        <f t="shared" si="0"/>
        <v>0</v>
      </c>
      <c r="L29" s="36">
        <f t="shared" si="1"/>
        <v>0</v>
      </c>
      <c r="M29" s="36">
        <f t="shared" si="2"/>
        <v>0</v>
      </c>
      <c r="N29" s="36">
        <f t="shared" si="3"/>
        <v>0</v>
      </c>
    </row>
    <row r="30" spans="1:14" ht="43.2">
      <c r="A30" s="22">
        <v>2.7</v>
      </c>
      <c r="B30" s="22" t="s">
        <v>1</v>
      </c>
      <c r="C30" s="21" t="s">
        <v>127</v>
      </c>
      <c r="D30" s="7" t="s">
        <v>305</v>
      </c>
      <c r="E30" s="6" t="s">
        <v>131</v>
      </c>
      <c r="F30" s="8" t="s">
        <v>331</v>
      </c>
      <c r="G30" s="8" t="s">
        <v>337</v>
      </c>
      <c r="H30" s="8" t="s">
        <v>342</v>
      </c>
      <c r="I30" s="8" t="s">
        <v>347</v>
      </c>
      <c r="K30" s="36">
        <f t="shared" si="0"/>
        <v>0</v>
      </c>
      <c r="L30" s="36">
        <f t="shared" si="1"/>
        <v>0</v>
      </c>
      <c r="M30" s="36">
        <f t="shared" si="2"/>
        <v>0</v>
      </c>
      <c r="N30" s="36">
        <f t="shared" si="3"/>
        <v>0</v>
      </c>
    </row>
    <row r="31" spans="1:14" ht="28.95" customHeight="1">
      <c r="A31" s="10">
        <v>2.8</v>
      </c>
      <c r="B31" s="10" t="s">
        <v>1</v>
      </c>
      <c r="C31" s="1" t="s">
        <v>128</v>
      </c>
      <c r="D31" s="7" t="s">
        <v>305</v>
      </c>
      <c r="E31" s="6" t="s">
        <v>131</v>
      </c>
      <c r="F31" s="8" t="s">
        <v>331</v>
      </c>
      <c r="G31" s="8" t="s">
        <v>337</v>
      </c>
      <c r="H31" s="8" t="s">
        <v>342</v>
      </c>
      <c r="I31" s="8" t="s">
        <v>347</v>
      </c>
      <c r="K31" s="36">
        <f t="shared" si="0"/>
        <v>0</v>
      </c>
      <c r="L31" s="36">
        <f t="shared" si="1"/>
        <v>0</v>
      </c>
      <c r="M31" s="36">
        <f t="shared" si="2"/>
        <v>0</v>
      </c>
      <c r="N31" s="36">
        <f t="shared" si="3"/>
        <v>0</v>
      </c>
    </row>
    <row r="32" spans="1:14" ht="42.6" customHeight="1">
      <c r="A32" s="10">
        <v>2.9</v>
      </c>
      <c r="B32" s="10" t="s">
        <v>1</v>
      </c>
      <c r="C32" s="1" t="s">
        <v>129</v>
      </c>
      <c r="D32" s="7" t="s">
        <v>303</v>
      </c>
      <c r="E32" s="7" t="s">
        <v>27</v>
      </c>
      <c r="F32" s="8" t="s">
        <v>331</v>
      </c>
      <c r="G32" s="8" t="s">
        <v>337</v>
      </c>
      <c r="H32" s="8" t="s">
        <v>342</v>
      </c>
      <c r="I32" s="8" t="s">
        <v>347</v>
      </c>
      <c r="K32" s="36">
        <f t="shared" si="0"/>
        <v>0</v>
      </c>
      <c r="L32" s="36">
        <f t="shared" si="1"/>
        <v>0</v>
      </c>
      <c r="M32" s="36">
        <f t="shared" si="2"/>
        <v>0</v>
      </c>
      <c r="N32" s="36">
        <f t="shared" si="3"/>
        <v>0</v>
      </c>
    </row>
    <row r="34" spans="1:16">
      <c r="E34" s="3" t="s">
        <v>101</v>
      </c>
      <c r="G34" s="37">
        <f>AVERAGE(K21:K32)</f>
        <v>0</v>
      </c>
    </row>
    <row r="35" spans="1:16">
      <c r="E35" s="7" t="s">
        <v>20</v>
      </c>
      <c r="F35" s="7"/>
      <c r="G35" s="37">
        <f>AVERAGE(L21:L32)</f>
        <v>0</v>
      </c>
    </row>
    <row r="36" spans="1:16">
      <c r="E36" s="7" t="s">
        <v>21</v>
      </c>
      <c r="F36" s="7"/>
      <c r="G36" s="37">
        <f>AVERAGE(M21:M32)</f>
        <v>0</v>
      </c>
    </row>
    <row r="37" spans="1:16">
      <c r="E37" s="7" t="s">
        <v>22</v>
      </c>
      <c r="F37" s="7"/>
      <c r="G37" s="37">
        <f>AVERAGE(N21:N32)</f>
        <v>0</v>
      </c>
    </row>
    <row r="38" spans="1:16">
      <c r="E38" s="7" t="s">
        <v>23</v>
      </c>
      <c r="F38" s="7"/>
      <c r="G38" s="37">
        <f>AVERAGE(G34:G37)</f>
        <v>0</v>
      </c>
    </row>
    <row r="39" spans="1:16">
      <c r="E39" s="7" t="s">
        <v>14</v>
      </c>
      <c r="F39" s="7"/>
      <c r="G39" s="37">
        <f>AVERAGE(L21,L30,L31)</f>
        <v>0</v>
      </c>
      <c r="H39" s="9"/>
      <c r="I39" s="9"/>
    </row>
    <row r="40" spans="1:16">
      <c r="E40" s="7" t="s">
        <v>15</v>
      </c>
      <c r="F40" s="7"/>
      <c r="G40" s="37">
        <f>AVERAGE(M21,M30,M31)</f>
        <v>0</v>
      </c>
    </row>
    <row r="41" spans="1:16">
      <c r="E41" s="7" t="s">
        <v>16</v>
      </c>
      <c r="F41" s="7"/>
      <c r="G41" s="37">
        <f>AVERAGE(N21,N30,N31)</f>
        <v>0</v>
      </c>
    </row>
    <row r="42" spans="1:16">
      <c r="E42" s="7" t="s">
        <v>17</v>
      </c>
      <c r="F42" s="7"/>
      <c r="G42" s="37">
        <f>AVERAGE(L22,L23,L24,L25,L26,L27,L28,L29,L32)</f>
        <v>0</v>
      </c>
    </row>
    <row r="43" spans="1:16">
      <c r="E43" s="7" t="s">
        <v>18</v>
      </c>
      <c r="F43" s="7"/>
      <c r="G43" s="37">
        <f>AVERAGE(M22,M23,M24,M25,M26,M27,M28,M29,M32)</f>
        <v>0</v>
      </c>
    </row>
    <row r="44" spans="1:16">
      <c r="E44" s="7" t="s">
        <v>19</v>
      </c>
      <c r="F44" s="7"/>
      <c r="G44" s="37">
        <f>AVERAGE(N22,N23,N24,N25,N26,N27,N28,N29,N32)</f>
        <v>0</v>
      </c>
    </row>
    <row r="46" spans="1:16" ht="30" customHeight="1">
      <c r="A46" s="49" t="s">
        <v>329</v>
      </c>
      <c r="B46" s="49"/>
      <c r="C46" s="49"/>
      <c r="D46" s="49"/>
      <c r="E46" s="49"/>
      <c r="F46" s="49"/>
      <c r="G46" s="49"/>
      <c r="H46" s="49"/>
      <c r="I46" s="49"/>
      <c r="J46" s="49"/>
      <c r="K46" s="49"/>
      <c r="L46" s="49"/>
      <c r="M46" s="49"/>
      <c r="N46" s="49"/>
      <c r="O46" s="49"/>
      <c r="P46" s="49"/>
    </row>
  </sheetData>
  <mergeCells count="11">
    <mergeCell ref="A46:P46"/>
    <mergeCell ref="C26:C27"/>
    <mergeCell ref="B26:B27"/>
    <mergeCell ref="A26:A27"/>
    <mergeCell ref="A1:I1"/>
    <mergeCell ref="C22:C23"/>
    <mergeCell ref="B22:B23"/>
    <mergeCell ref="A22:A23"/>
    <mergeCell ref="C24:C25"/>
    <mergeCell ref="B24:B25"/>
    <mergeCell ref="A24:A25"/>
  </mergeCells>
  <hyperlinks>
    <hyperlink ref="A46" r:id="rId1" display="http://creativecommons.org/licenses/by-sa/4.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30" operator="equal" id="{9035F1F1-BDF8-4CBB-8DC9-7F9018742D2C}">
            <xm:f>Values!$A$8</xm:f>
            <x14:dxf>
              <fill>
                <patternFill>
                  <bgColor rgb="FF92D050"/>
                </patternFill>
              </fill>
            </x14:dxf>
          </x14:cfRule>
          <x14:cfRule type="cellIs" priority="31" operator="equal" id="{FF36B747-EE07-4A9E-A757-95A2F5D8BDFC}">
            <xm:f>Values!$A$7</xm:f>
            <x14:dxf>
              <fill>
                <patternFill>
                  <bgColor rgb="FFFFFF00"/>
                </patternFill>
              </fill>
            </x14:dxf>
          </x14:cfRule>
          <x14:cfRule type="cellIs" priority="32" operator="equal" id="{1AD7CB19-D7DC-45FA-AE09-EE165F7426AC}">
            <xm:f>Values!$A$6</xm:f>
            <x14:dxf>
              <fill>
                <patternFill>
                  <bgColor rgb="FFFFC000"/>
                </patternFill>
              </fill>
            </x14:dxf>
          </x14:cfRule>
          <x14:cfRule type="cellIs" priority="33" operator="equal" id="{5A8E590C-3D1A-43E0-A67C-5441B157FC61}">
            <xm:f>Values!$A$5</xm:f>
            <x14:dxf>
              <fill>
                <patternFill>
                  <bgColor rgb="FFFF0000"/>
                </patternFill>
              </fill>
            </x14:dxf>
          </x14:cfRule>
          <x14:cfRule type="cellIs" priority="34" operator="equal" id="{9E693A89-AB70-4D8B-ACFB-2A4D1324FF42}">
            <xm:f>Values!$A$4</xm:f>
            <x14:dxf>
              <fill>
                <patternFill>
                  <bgColor rgb="FFC00000"/>
                </patternFill>
              </fill>
            </x14:dxf>
          </x14:cfRule>
          <xm:sqref>F21:F32</xm:sqref>
        </x14:conditionalFormatting>
        <x14:conditionalFormatting xmlns:xm="http://schemas.microsoft.com/office/excel/2006/main">
          <x14:cfRule type="cellIs" priority="26" operator="equal" id="{3864CE9C-720E-4384-A84E-2ECAA3F86032}">
            <xm:f>Values!$A$14</xm:f>
            <x14:dxf>
              <fill>
                <patternFill>
                  <bgColor rgb="FF92D050"/>
                </patternFill>
              </fill>
            </x14:dxf>
          </x14:cfRule>
          <x14:cfRule type="cellIs" priority="27" operator="equal" id="{4298055F-9B9B-4B13-A347-ADB535097B61}">
            <xm:f>Values!$A$13</xm:f>
            <x14:dxf>
              <fill>
                <patternFill>
                  <bgColor rgb="FFFFFF00"/>
                </patternFill>
              </fill>
            </x14:dxf>
          </x14:cfRule>
          <x14:cfRule type="cellIs" priority="28" operator="equal" id="{A36580CA-A2E9-4B6B-9CDF-73906322570B}">
            <xm:f>Values!$A$12</xm:f>
            <x14:dxf>
              <fill>
                <patternFill>
                  <bgColor rgb="FFFFC000"/>
                </patternFill>
              </fill>
            </x14:dxf>
          </x14:cfRule>
          <x14:cfRule type="cellIs" priority="29" operator="equal" id="{FF476910-6168-44CC-AB6B-175965B8FF51}">
            <xm:f>Values!$A$11</xm:f>
            <x14:dxf>
              <fill>
                <patternFill>
                  <bgColor rgb="FFC00000"/>
                </patternFill>
              </fill>
            </x14:dxf>
          </x14:cfRule>
          <xm:sqref>G21:G32</xm:sqref>
        </x14:conditionalFormatting>
        <x14:conditionalFormatting xmlns:xm="http://schemas.microsoft.com/office/excel/2006/main">
          <x14:cfRule type="cellIs" priority="22" operator="equal" id="{CCFEA4DB-8F89-4F6E-B306-607F25D03FAB}">
            <xm:f>Values!$A$20</xm:f>
            <x14:dxf>
              <fill>
                <patternFill>
                  <bgColor rgb="FF92D050"/>
                </patternFill>
              </fill>
            </x14:dxf>
          </x14:cfRule>
          <x14:cfRule type="cellIs" priority="23" operator="equal" id="{C5205EDD-5EF9-49A3-8062-439B290619DF}">
            <xm:f>Values!$A$19</xm:f>
            <x14:dxf>
              <fill>
                <patternFill>
                  <bgColor rgb="FFFFFF00"/>
                </patternFill>
              </fill>
            </x14:dxf>
          </x14:cfRule>
          <x14:cfRule type="cellIs" priority="24" operator="equal" id="{24340E6C-7556-4B68-9F08-8437393E3618}">
            <xm:f>Values!$A$18</xm:f>
            <x14:dxf>
              <fill>
                <patternFill>
                  <bgColor rgb="FFFFC000"/>
                </patternFill>
              </fill>
            </x14:dxf>
          </x14:cfRule>
          <x14:cfRule type="cellIs" priority="25" operator="equal" id="{3B0BCAEC-D178-4C98-AAE4-121276D124BC}">
            <xm:f>Values!$A$17</xm:f>
            <x14:dxf>
              <fill>
                <patternFill>
                  <bgColor rgb="FFC00000"/>
                </patternFill>
              </fill>
            </x14:dxf>
          </x14:cfRule>
          <xm:sqref>H21:H32</xm:sqref>
        </x14:conditionalFormatting>
        <x14:conditionalFormatting xmlns:xm="http://schemas.microsoft.com/office/excel/2006/main">
          <x14:cfRule type="cellIs" priority="18" operator="equal" id="{3A683A97-F799-4FDC-8C7E-AB2FEA286E2D}">
            <xm:f>Values!$A$26</xm:f>
            <x14:dxf>
              <fill>
                <patternFill>
                  <bgColor rgb="FF92D050"/>
                </patternFill>
              </fill>
            </x14:dxf>
          </x14:cfRule>
          <x14:cfRule type="cellIs" priority="19" operator="equal" id="{768FB73D-1A25-43EB-BE83-3CA27D786269}">
            <xm:f>Values!$A$25</xm:f>
            <x14:dxf>
              <fill>
                <patternFill>
                  <bgColor rgb="FFFFFF00"/>
                </patternFill>
              </fill>
            </x14:dxf>
          </x14:cfRule>
          <x14:cfRule type="cellIs" priority="20" operator="equal" id="{3E3C73B2-ABA5-42A9-B132-6D459D74F6E6}">
            <xm:f>Values!$A$24</xm:f>
            <x14:dxf>
              <fill>
                <patternFill>
                  <bgColor rgb="FFFFC000"/>
                </patternFill>
              </fill>
            </x14:dxf>
          </x14:cfRule>
          <x14:cfRule type="cellIs" priority="21" operator="equal" id="{58F21C60-6AC8-47B4-B49B-6966C925F227}">
            <xm:f>Values!$A$23</xm:f>
            <x14:dxf>
              <fill>
                <patternFill>
                  <bgColor rgb="FFC00000"/>
                </patternFill>
              </fill>
            </x14:dxf>
          </x14:cfRule>
          <xm:sqref>I21:I32</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Values!$A$23:$A$26</xm:f>
          </x14:formula1>
          <xm:sqref>I21:I32</xm:sqref>
        </x14:dataValidation>
        <x14:dataValidation type="list" allowBlank="1" showInputMessage="1" showErrorMessage="1">
          <x14:formula1>
            <xm:f>Values!$A$17:$A$20</xm:f>
          </x14:formula1>
          <xm:sqref>H21:H32</xm:sqref>
        </x14:dataValidation>
        <x14:dataValidation type="list" allowBlank="1" showInputMessage="1" showErrorMessage="1">
          <x14:formula1>
            <xm:f>Values!$A$11:$A$14</xm:f>
          </x14:formula1>
          <xm:sqref>G21:G32</xm:sqref>
        </x14:dataValidation>
        <x14:dataValidation type="list" allowBlank="1" showInputMessage="1" showErrorMessage="1">
          <x14:formula1>
            <xm:f>Values!$A$4:$A$8</xm:f>
          </x14:formula1>
          <xm:sqref>F21:F32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zoomScale="80" zoomScaleNormal="80" workbookViewId="0">
      <selection sqref="A1:I1"/>
    </sheetView>
  </sheetViews>
  <sheetFormatPr defaultColWidth="8.88671875" defaultRowHeight="14.4"/>
  <cols>
    <col min="1" max="2" width="8.88671875" style="5"/>
    <col min="3" max="3" width="71.33203125" style="5" customWidth="1"/>
    <col min="4" max="4" width="19.88671875" style="5" bestFit="1" customWidth="1"/>
    <col min="5" max="5" width="30.6640625" style="5" customWidth="1"/>
    <col min="6" max="6" width="20.88671875" style="5" bestFit="1" customWidth="1"/>
    <col min="7" max="7" width="26.77734375" style="5" bestFit="1" customWidth="1"/>
    <col min="8" max="8" width="25" style="5" bestFit="1" customWidth="1"/>
    <col min="9" max="9" width="26.5546875" style="5" bestFit="1" customWidth="1"/>
    <col min="10" max="10" width="8.88671875" style="5"/>
    <col min="11" max="14" width="0" style="5" hidden="1" customWidth="1"/>
    <col min="15" max="16384" width="8.88671875" style="5"/>
  </cols>
  <sheetData>
    <row r="1" spans="1:9" ht="59.4" customHeight="1">
      <c r="A1" s="45" t="s">
        <v>322</v>
      </c>
      <c r="B1" s="45"/>
      <c r="C1" s="45"/>
      <c r="D1" s="45"/>
      <c r="E1" s="45"/>
      <c r="F1" s="45"/>
      <c r="G1" s="45"/>
      <c r="H1" s="45"/>
      <c r="I1" s="45"/>
    </row>
    <row r="20" spans="1:14">
      <c r="A20" s="4" t="s">
        <v>11</v>
      </c>
      <c r="B20" s="4" t="s">
        <v>10</v>
      </c>
      <c r="C20" s="4" t="s">
        <v>12</v>
      </c>
      <c r="D20" s="4" t="s">
        <v>368</v>
      </c>
      <c r="E20" s="4" t="s">
        <v>13</v>
      </c>
      <c r="F20" s="4" t="s">
        <v>355</v>
      </c>
      <c r="G20" s="4" t="s">
        <v>356</v>
      </c>
      <c r="H20" s="4" t="s">
        <v>357</v>
      </c>
      <c r="I20" s="4" t="s">
        <v>358</v>
      </c>
    </row>
    <row r="21" spans="1:14" ht="144">
      <c r="A21" s="30">
        <v>3.1</v>
      </c>
      <c r="B21" s="30" t="s">
        <v>0</v>
      </c>
      <c r="C21" s="29" t="s">
        <v>132</v>
      </c>
      <c r="D21" s="2" t="s">
        <v>305</v>
      </c>
      <c r="E21" s="7" t="s">
        <v>308</v>
      </c>
      <c r="F21" s="8" t="s">
        <v>331</v>
      </c>
      <c r="G21" s="8" t="s">
        <v>337</v>
      </c>
      <c r="H21" s="8" t="s">
        <v>342</v>
      </c>
      <c r="I21" s="8" t="s">
        <v>347</v>
      </c>
      <c r="K21" s="36">
        <f>IF(F21="No Policy",0,IF(F21="Informal Policy",0.25,IF(F21="Partial Written Policy",0.5,IF(F21="Written Policy",0.75,IF(F21="Approved Written Policy",1,"INVALID")))))</f>
        <v>0</v>
      </c>
      <c r="L21" s="36">
        <f>IF(G21="Not Implemented",0,IF(G21="Parts of Policy Implemented",0.33,IF(G21="Implemented on Some Systems",0.66,IF(G21="Implemented on All Systems",1,"INVALID"))))</f>
        <v>0</v>
      </c>
      <c r="M21" s="36">
        <f>IF(H21="Not Automated",0,IF(H21="Parts of Policy Automated",0.33,IF(H21="Automated on Some Systems",0.66,IF(H21="Automated on All Systems",1,"INVALID"))))</f>
        <v>0</v>
      </c>
      <c r="N21" s="36">
        <f>IF(I21="Not Reported",0,IF(I21="Parts of Policy Reported",0.33,IF(I21="Reported on Some Systems",0.66,IF(I21="Reported on All Systems",1,"INVALID"))))</f>
        <v>0</v>
      </c>
    </row>
    <row r="22" spans="1:14" ht="57.6">
      <c r="A22" s="30">
        <v>3.2</v>
      </c>
      <c r="B22" s="30" t="s">
        <v>0</v>
      </c>
      <c r="C22" s="29" t="s">
        <v>133</v>
      </c>
      <c r="D22" s="2" t="s">
        <v>305</v>
      </c>
      <c r="E22" s="7" t="s">
        <v>72</v>
      </c>
      <c r="F22" s="8" t="s">
        <v>331</v>
      </c>
      <c r="G22" s="8" t="s">
        <v>337</v>
      </c>
      <c r="H22" s="8" t="s">
        <v>342</v>
      </c>
      <c r="I22" s="8" t="s">
        <v>347</v>
      </c>
      <c r="K22" s="36">
        <f t="shared" ref="K22:K30" si="0">IF(F22="No Policy",0,IF(F22="Informal Policy",0.25,IF(F22="Partial Written Policy",0.5,IF(F22="Written Policy",0.75,IF(F22="Approved Written Policy",1,"INVALID")))))</f>
        <v>0</v>
      </c>
      <c r="L22" s="36">
        <f t="shared" ref="L22:L30" si="1">IF(G22="Not Implemented",0,IF(G22="Parts of Policy Implemented",0.33,IF(G22="Implemented on Some Systems",0.66,IF(G22="Implemented on All Systems",1,"INVALID"))))</f>
        <v>0</v>
      </c>
      <c r="M22" s="36">
        <f t="shared" ref="M22:M30" si="2">IF(H22="Not Automated",0,IF(H22="Parts of Policy Automated",0.33,IF(H22="Automated on Some Systems",0.66,IF(H22="Automated on All Systems",1,"INVALID"))))</f>
        <v>0</v>
      </c>
      <c r="N22" s="36">
        <f t="shared" ref="N22:N30" si="3">IF(I22="Not Reported",0,IF(I22="Parts of Policy Reported",0.33,IF(I22="Reported on Some Systems",0.66,IF(I22="Reported on All Systems",1,"INVALID"))))</f>
        <v>0</v>
      </c>
    </row>
    <row r="23" spans="1:14" ht="70.8" customHeight="1">
      <c r="A23" s="10">
        <v>3.3</v>
      </c>
      <c r="B23" s="10" t="s">
        <v>0</v>
      </c>
      <c r="C23" s="1" t="s">
        <v>134</v>
      </c>
      <c r="D23" s="2" t="s">
        <v>305</v>
      </c>
      <c r="E23" s="6" t="s">
        <v>307</v>
      </c>
      <c r="F23" s="8" t="s">
        <v>331</v>
      </c>
      <c r="G23" s="8" t="s">
        <v>337</v>
      </c>
      <c r="H23" s="8" t="s">
        <v>342</v>
      </c>
      <c r="I23" s="8" t="s">
        <v>347</v>
      </c>
      <c r="K23" s="36">
        <f t="shared" si="0"/>
        <v>0</v>
      </c>
      <c r="L23" s="36">
        <f t="shared" si="1"/>
        <v>0</v>
      </c>
      <c r="M23" s="36">
        <f t="shared" si="2"/>
        <v>0</v>
      </c>
      <c r="N23" s="36">
        <f t="shared" si="3"/>
        <v>0</v>
      </c>
    </row>
    <row r="24" spans="1:14" ht="86.4">
      <c r="A24" s="22">
        <v>3.4</v>
      </c>
      <c r="B24" s="22" t="s">
        <v>0</v>
      </c>
      <c r="C24" s="1" t="s">
        <v>135</v>
      </c>
      <c r="D24" s="2" t="s">
        <v>305</v>
      </c>
      <c r="E24" s="7" t="s">
        <v>308</v>
      </c>
      <c r="F24" s="8" t="s">
        <v>331</v>
      </c>
      <c r="G24" s="8" t="s">
        <v>337</v>
      </c>
      <c r="H24" s="8" t="s">
        <v>342</v>
      </c>
      <c r="I24" s="8" t="s">
        <v>347</v>
      </c>
      <c r="K24" s="36">
        <f t="shared" si="0"/>
        <v>0</v>
      </c>
      <c r="L24" s="36">
        <f t="shared" si="1"/>
        <v>0</v>
      </c>
      <c r="M24" s="36">
        <f t="shared" si="2"/>
        <v>0</v>
      </c>
      <c r="N24" s="36">
        <f t="shared" si="3"/>
        <v>0</v>
      </c>
    </row>
    <row r="25" spans="1:14" ht="86.4">
      <c r="A25" s="10">
        <v>3.5</v>
      </c>
      <c r="B25" s="10" t="s">
        <v>0</v>
      </c>
      <c r="C25" s="1" t="s">
        <v>136</v>
      </c>
      <c r="D25" s="2" t="s">
        <v>306</v>
      </c>
      <c r="E25" s="7" t="s">
        <v>73</v>
      </c>
      <c r="F25" s="8" t="s">
        <v>331</v>
      </c>
      <c r="G25" s="8" t="s">
        <v>337</v>
      </c>
      <c r="H25" s="8" t="s">
        <v>342</v>
      </c>
      <c r="I25" s="8" t="s">
        <v>347</v>
      </c>
      <c r="K25" s="36">
        <f t="shared" si="0"/>
        <v>0</v>
      </c>
      <c r="L25" s="36">
        <f t="shared" si="1"/>
        <v>0</v>
      </c>
      <c r="M25" s="36">
        <f t="shared" si="2"/>
        <v>0</v>
      </c>
      <c r="N25" s="36">
        <f t="shared" si="3"/>
        <v>0</v>
      </c>
    </row>
    <row r="26" spans="1:14" ht="43.2">
      <c r="A26" s="10">
        <v>3.6</v>
      </c>
      <c r="B26" s="10" t="s">
        <v>24</v>
      </c>
      <c r="C26" s="1" t="s">
        <v>137</v>
      </c>
      <c r="D26" s="2" t="s">
        <v>305</v>
      </c>
      <c r="E26" s="7" t="s">
        <v>308</v>
      </c>
      <c r="F26" s="8" t="s">
        <v>331</v>
      </c>
      <c r="G26" s="8" t="s">
        <v>337</v>
      </c>
      <c r="H26" s="8" t="s">
        <v>342</v>
      </c>
      <c r="I26" s="8" t="s">
        <v>347</v>
      </c>
      <c r="K26" s="36">
        <f t="shared" si="0"/>
        <v>0</v>
      </c>
      <c r="L26" s="36">
        <f t="shared" si="1"/>
        <v>0</v>
      </c>
      <c r="M26" s="36">
        <f t="shared" si="2"/>
        <v>0</v>
      </c>
      <c r="N26" s="36">
        <f t="shared" si="3"/>
        <v>0</v>
      </c>
    </row>
    <row r="27" spans="1:14" ht="57.6">
      <c r="A27" s="10">
        <v>3.7</v>
      </c>
      <c r="B27" s="10" t="s">
        <v>26</v>
      </c>
      <c r="C27" s="1" t="s">
        <v>138</v>
      </c>
      <c r="D27" s="2" t="s">
        <v>305</v>
      </c>
      <c r="E27" s="7" t="s">
        <v>308</v>
      </c>
      <c r="F27" s="8" t="s">
        <v>331</v>
      </c>
      <c r="G27" s="8" t="s">
        <v>337</v>
      </c>
      <c r="H27" s="8" t="s">
        <v>342</v>
      </c>
      <c r="I27" s="8" t="s">
        <v>347</v>
      </c>
      <c r="K27" s="36">
        <f t="shared" si="0"/>
        <v>0</v>
      </c>
      <c r="L27" s="36">
        <f t="shared" si="1"/>
        <v>0</v>
      </c>
      <c r="M27" s="36">
        <f t="shared" si="2"/>
        <v>0</v>
      </c>
      <c r="N27" s="36">
        <f t="shared" si="3"/>
        <v>0</v>
      </c>
    </row>
    <row r="28" spans="1:14" ht="201.6">
      <c r="A28" s="30">
        <v>3.8</v>
      </c>
      <c r="B28" s="30" t="s">
        <v>26</v>
      </c>
      <c r="C28" s="29" t="s">
        <v>139</v>
      </c>
      <c r="D28" s="2" t="s">
        <v>306</v>
      </c>
      <c r="E28" s="7" t="s">
        <v>73</v>
      </c>
      <c r="F28" s="8" t="s">
        <v>331</v>
      </c>
      <c r="G28" s="8" t="s">
        <v>337</v>
      </c>
      <c r="H28" s="8" t="s">
        <v>342</v>
      </c>
      <c r="I28" s="8" t="s">
        <v>347</v>
      </c>
      <c r="K28" s="36">
        <f t="shared" si="0"/>
        <v>0</v>
      </c>
      <c r="L28" s="36">
        <f t="shared" si="1"/>
        <v>0</v>
      </c>
      <c r="M28" s="36">
        <f t="shared" si="2"/>
        <v>0</v>
      </c>
      <c r="N28" s="36">
        <f t="shared" si="3"/>
        <v>0</v>
      </c>
    </row>
    <row r="29" spans="1:14" ht="102" customHeight="1">
      <c r="A29" s="10">
        <v>3.9</v>
      </c>
      <c r="B29" s="10" t="s">
        <v>1</v>
      </c>
      <c r="C29" s="27" t="s">
        <v>141</v>
      </c>
      <c r="D29" s="2" t="s">
        <v>304</v>
      </c>
      <c r="E29" s="7" t="s">
        <v>309</v>
      </c>
      <c r="F29" s="8" t="s">
        <v>331</v>
      </c>
      <c r="G29" s="8" t="s">
        <v>337</v>
      </c>
      <c r="H29" s="8" t="s">
        <v>342</v>
      </c>
      <c r="I29" s="8" t="s">
        <v>347</v>
      </c>
      <c r="K29" s="36">
        <f t="shared" si="0"/>
        <v>0</v>
      </c>
      <c r="L29" s="36">
        <f t="shared" si="1"/>
        <v>0</v>
      </c>
      <c r="M29" s="36">
        <f t="shared" si="2"/>
        <v>0</v>
      </c>
      <c r="N29" s="36">
        <f t="shared" si="3"/>
        <v>0</v>
      </c>
    </row>
    <row r="30" spans="1:14" ht="72">
      <c r="A30" s="39" t="s">
        <v>30</v>
      </c>
      <c r="B30" s="39" t="s">
        <v>26</v>
      </c>
      <c r="C30" s="40" t="s">
        <v>140</v>
      </c>
      <c r="D30" s="2" t="s">
        <v>305</v>
      </c>
      <c r="E30" s="6" t="s">
        <v>310</v>
      </c>
      <c r="F30" s="8" t="s">
        <v>331</v>
      </c>
      <c r="G30" s="8" t="s">
        <v>337</v>
      </c>
      <c r="H30" s="8" t="s">
        <v>342</v>
      </c>
      <c r="I30" s="8" t="s">
        <v>347</v>
      </c>
      <c r="K30" s="36">
        <f t="shared" si="0"/>
        <v>0</v>
      </c>
      <c r="L30" s="36">
        <f t="shared" si="1"/>
        <v>0</v>
      </c>
      <c r="M30" s="36">
        <f t="shared" si="2"/>
        <v>0</v>
      </c>
      <c r="N30" s="36">
        <f t="shared" si="3"/>
        <v>0</v>
      </c>
    </row>
    <row r="32" spans="1:14">
      <c r="E32" s="3" t="s">
        <v>101</v>
      </c>
      <c r="G32" s="37">
        <f>AVERAGE(K21:K30)</f>
        <v>0</v>
      </c>
    </row>
    <row r="33" spans="1:16">
      <c r="E33" s="7" t="s">
        <v>20</v>
      </c>
      <c r="F33" s="7"/>
      <c r="G33" s="37">
        <f>AVERAGE(L21:L30)</f>
        <v>0</v>
      </c>
    </row>
    <row r="34" spans="1:16">
      <c r="E34" s="7" t="s">
        <v>21</v>
      </c>
      <c r="F34" s="7"/>
      <c r="G34" s="37">
        <f>AVERAGE(M21:M30)</f>
        <v>0</v>
      </c>
    </row>
    <row r="35" spans="1:16">
      <c r="E35" s="7" t="s">
        <v>22</v>
      </c>
      <c r="F35" s="7"/>
      <c r="G35" s="37">
        <f>AVERAGE(N21:N30)</f>
        <v>0</v>
      </c>
    </row>
    <row r="36" spans="1:16">
      <c r="E36" s="7" t="s">
        <v>23</v>
      </c>
      <c r="F36" s="7"/>
      <c r="G36" s="37">
        <f>AVERAGE(G32:G35)</f>
        <v>0</v>
      </c>
    </row>
    <row r="37" spans="1:16">
      <c r="E37" s="7" t="s">
        <v>14</v>
      </c>
      <c r="F37" s="7"/>
      <c r="G37" s="37">
        <f>AVERAGE(L21,L22,L23,L24,L26,L27,L30)</f>
        <v>0</v>
      </c>
      <c r="H37" s="9"/>
      <c r="I37" s="9"/>
    </row>
    <row r="38" spans="1:16">
      <c r="E38" s="7" t="s">
        <v>15</v>
      </c>
      <c r="F38" s="7"/>
      <c r="G38" s="37">
        <f>AVERAGE(M21,M22,M23,M24,M26,M27,M30)</f>
        <v>0</v>
      </c>
    </row>
    <row r="39" spans="1:16">
      <c r="E39" s="7" t="s">
        <v>16</v>
      </c>
      <c r="F39" s="7"/>
      <c r="G39" s="37">
        <f>AVERAGE(N21,N22,N23,N24,N26,N27,N30)</f>
        <v>0</v>
      </c>
    </row>
    <row r="40" spans="1:16">
      <c r="E40" s="7" t="s">
        <v>17</v>
      </c>
      <c r="F40" s="7"/>
      <c r="G40" s="37">
        <f>AVERAGE(L25,L28,L29)</f>
        <v>0</v>
      </c>
    </row>
    <row r="41" spans="1:16">
      <c r="E41" s="7" t="s">
        <v>18</v>
      </c>
      <c r="F41" s="7"/>
      <c r="G41" s="37">
        <f>AVERAGE(M25,M28,M29)</f>
        <v>0</v>
      </c>
    </row>
    <row r="42" spans="1:16">
      <c r="E42" s="7" t="s">
        <v>19</v>
      </c>
      <c r="F42" s="7"/>
      <c r="G42" s="37">
        <f>AVERAGE(N25,N28,N29)</f>
        <v>0</v>
      </c>
    </row>
    <row r="44" spans="1:16" ht="30" customHeight="1">
      <c r="A44" s="49" t="s">
        <v>329</v>
      </c>
      <c r="B44" s="49"/>
      <c r="C44" s="49"/>
      <c r="D44" s="49"/>
      <c r="E44" s="49"/>
      <c r="F44" s="49"/>
      <c r="G44" s="49"/>
      <c r="H44" s="49"/>
      <c r="I44" s="49"/>
      <c r="J44" s="49"/>
      <c r="K44" s="49"/>
      <c r="L44" s="49"/>
      <c r="M44" s="49"/>
      <c r="N44" s="49"/>
      <c r="O44" s="49"/>
      <c r="P44" s="49"/>
    </row>
  </sheetData>
  <mergeCells count="2">
    <mergeCell ref="A1:I1"/>
    <mergeCell ref="A44:P44"/>
  </mergeCells>
  <hyperlinks>
    <hyperlink ref="A44" r:id="rId1" display="http://creativecommons.org/licenses/by-sa/4.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30" operator="equal" id="{3A28265A-E501-47F0-A68D-C8EB2EFD5F73}">
            <xm:f>Values!$A$8</xm:f>
            <x14:dxf>
              <fill>
                <patternFill>
                  <bgColor rgb="FF92D050"/>
                </patternFill>
              </fill>
            </x14:dxf>
          </x14:cfRule>
          <x14:cfRule type="cellIs" priority="31" operator="equal" id="{2D779AA1-0785-4F74-8DA5-EF70E3E9ADEA}">
            <xm:f>Values!$A$7</xm:f>
            <x14:dxf>
              <fill>
                <patternFill>
                  <bgColor rgb="FFFFFF00"/>
                </patternFill>
              </fill>
            </x14:dxf>
          </x14:cfRule>
          <x14:cfRule type="cellIs" priority="32" operator="equal" id="{A46D3197-73D9-468B-9B93-4925BFF3E025}">
            <xm:f>Values!$A$6</xm:f>
            <x14:dxf>
              <fill>
                <patternFill>
                  <bgColor rgb="FFFFC000"/>
                </patternFill>
              </fill>
            </x14:dxf>
          </x14:cfRule>
          <x14:cfRule type="cellIs" priority="33" operator="equal" id="{AB510CE7-4857-4110-9DB7-7ED93EDE9907}">
            <xm:f>Values!$A$5</xm:f>
            <x14:dxf>
              <fill>
                <patternFill>
                  <bgColor rgb="FFFF0000"/>
                </patternFill>
              </fill>
            </x14:dxf>
          </x14:cfRule>
          <x14:cfRule type="cellIs" priority="34" operator="equal" id="{5CD6EF1F-4023-4DA2-A603-AF8A2EEC3E93}">
            <xm:f>Values!$A$4</xm:f>
            <x14:dxf>
              <fill>
                <patternFill>
                  <bgColor rgb="FFC00000"/>
                </patternFill>
              </fill>
            </x14:dxf>
          </x14:cfRule>
          <xm:sqref>F21</xm:sqref>
        </x14:conditionalFormatting>
        <x14:conditionalFormatting xmlns:xm="http://schemas.microsoft.com/office/excel/2006/main">
          <x14:cfRule type="cellIs" priority="26" operator="equal" id="{1A6CB408-67EB-4E4C-97CF-C459B3E3E22A}">
            <xm:f>Values!$A$14</xm:f>
            <x14:dxf>
              <fill>
                <patternFill>
                  <bgColor rgb="FF92D050"/>
                </patternFill>
              </fill>
            </x14:dxf>
          </x14:cfRule>
          <x14:cfRule type="cellIs" priority="27" operator="equal" id="{46593E07-9CEF-4997-B060-74C66518EBFE}">
            <xm:f>Values!$A$13</xm:f>
            <x14:dxf>
              <fill>
                <patternFill>
                  <bgColor rgb="FFFFFF00"/>
                </patternFill>
              </fill>
            </x14:dxf>
          </x14:cfRule>
          <x14:cfRule type="cellIs" priority="28" operator="equal" id="{955AFDC2-8DCA-4E5B-9EC1-625EC64122CD}">
            <xm:f>Values!$A$12</xm:f>
            <x14:dxf>
              <fill>
                <patternFill>
                  <bgColor rgb="FFFFC000"/>
                </patternFill>
              </fill>
            </x14:dxf>
          </x14:cfRule>
          <x14:cfRule type="cellIs" priority="29" operator="equal" id="{9BF6A88C-F033-47FA-BA2F-A995B8CFD42A}">
            <xm:f>Values!$A$11</xm:f>
            <x14:dxf>
              <fill>
                <patternFill>
                  <bgColor rgb="FFC00000"/>
                </patternFill>
              </fill>
            </x14:dxf>
          </x14:cfRule>
          <xm:sqref>G21</xm:sqref>
        </x14:conditionalFormatting>
        <x14:conditionalFormatting xmlns:xm="http://schemas.microsoft.com/office/excel/2006/main">
          <x14:cfRule type="cellIs" priority="22" operator="equal" id="{CF330E34-35BB-4706-96E2-3C529C2F481E}">
            <xm:f>Values!$A$20</xm:f>
            <x14:dxf>
              <fill>
                <patternFill>
                  <bgColor rgb="FF92D050"/>
                </patternFill>
              </fill>
            </x14:dxf>
          </x14:cfRule>
          <x14:cfRule type="cellIs" priority="23" operator="equal" id="{AC5684DD-5605-4AF2-AA4C-8CF20EC8D544}">
            <xm:f>Values!$A$19</xm:f>
            <x14:dxf>
              <fill>
                <patternFill>
                  <bgColor rgb="FFFFFF00"/>
                </patternFill>
              </fill>
            </x14:dxf>
          </x14:cfRule>
          <x14:cfRule type="cellIs" priority="24" operator="equal" id="{CEC01476-61F7-46CE-8FE2-3809EC3318AA}">
            <xm:f>Values!$A$18</xm:f>
            <x14:dxf>
              <fill>
                <patternFill>
                  <bgColor rgb="FFFFC000"/>
                </patternFill>
              </fill>
            </x14:dxf>
          </x14:cfRule>
          <x14:cfRule type="cellIs" priority="25" operator="equal" id="{93CF5FDE-D2BA-48CD-8B4B-2DC335B01AF1}">
            <xm:f>Values!$A$17</xm:f>
            <x14:dxf>
              <fill>
                <patternFill>
                  <bgColor rgb="FFC00000"/>
                </patternFill>
              </fill>
            </x14:dxf>
          </x14:cfRule>
          <xm:sqref>H21</xm:sqref>
        </x14:conditionalFormatting>
        <x14:conditionalFormatting xmlns:xm="http://schemas.microsoft.com/office/excel/2006/main">
          <x14:cfRule type="cellIs" priority="18" operator="equal" id="{425B2187-92FE-447C-B3AE-21A55AD687D4}">
            <xm:f>Values!$A$26</xm:f>
            <x14:dxf>
              <fill>
                <patternFill>
                  <bgColor rgb="FF92D050"/>
                </patternFill>
              </fill>
            </x14:dxf>
          </x14:cfRule>
          <x14:cfRule type="cellIs" priority="19" operator="equal" id="{3541078A-C688-4C6F-96E1-0DA72D7B50F0}">
            <xm:f>Values!$A$25</xm:f>
            <x14:dxf>
              <fill>
                <patternFill>
                  <bgColor rgb="FFFFFF00"/>
                </patternFill>
              </fill>
            </x14:dxf>
          </x14:cfRule>
          <x14:cfRule type="cellIs" priority="20" operator="equal" id="{B0D55C7C-F5D8-4F0D-BF23-2A0EC9FE0EC4}">
            <xm:f>Values!$A$24</xm:f>
            <x14:dxf>
              <fill>
                <patternFill>
                  <bgColor rgb="FFFFC000"/>
                </patternFill>
              </fill>
            </x14:dxf>
          </x14:cfRule>
          <x14:cfRule type="cellIs" priority="21" operator="equal" id="{928A1DD1-060C-4088-AA12-1018B37CAE97}">
            <xm:f>Values!$A$23</xm:f>
            <x14:dxf>
              <fill>
                <patternFill>
                  <bgColor rgb="FFC00000"/>
                </patternFill>
              </fill>
            </x14:dxf>
          </x14:cfRule>
          <xm:sqref>I21</xm:sqref>
        </x14:conditionalFormatting>
        <x14:conditionalFormatting xmlns:xm="http://schemas.microsoft.com/office/excel/2006/main">
          <x14:cfRule type="cellIs" priority="13" operator="equal" id="{F33D8500-01A7-4D6D-BA68-C8F83F56C864}">
            <xm:f>Values!$A$8</xm:f>
            <x14:dxf>
              <fill>
                <patternFill>
                  <bgColor rgb="FF92D050"/>
                </patternFill>
              </fill>
            </x14:dxf>
          </x14:cfRule>
          <x14:cfRule type="cellIs" priority="14" operator="equal" id="{1FB73A41-CF3F-4BA0-A95A-839D7A351F5F}">
            <xm:f>Values!$A$7</xm:f>
            <x14:dxf>
              <fill>
                <patternFill>
                  <bgColor rgb="FFFFFF00"/>
                </patternFill>
              </fill>
            </x14:dxf>
          </x14:cfRule>
          <x14:cfRule type="cellIs" priority="15" operator="equal" id="{38548180-6312-4893-914B-1283448532AB}">
            <xm:f>Values!$A$6</xm:f>
            <x14:dxf>
              <fill>
                <patternFill>
                  <bgColor rgb="FFFFC000"/>
                </patternFill>
              </fill>
            </x14:dxf>
          </x14:cfRule>
          <x14:cfRule type="cellIs" priority="16" operator="equal" id="{A0FB8B3F-BF83-4387-9E59-83DC9EDF9EEC}">
            <xm:f>Values!$A$5</xm:f>
            <x14:dxf>
              <fill>
                <patternFill>
                  <bgColor rgb="FFFF0000"/>
                </patternFill>
              </fill>
            </x14:dxf>
          </x14:cfRule>
          <x14:cfRule type="cellIs" priority="17" operator="equal" id="{829CB5A0-9E1B-49A0-8105-D48C488A0372}">
            <xm:f>Values!$A$4</xm:f>
            <x14:dxf>
              <fill>
                <patternFill>
                  <bgColor rgb="FFC00000"/>
                </patternFill>
              </fill>
            </x14:dxf>
          </x14:cfRule>
          <xm:sqref>F22:F30</xm:sqref>
        </x14:conditionalFormatting>
        <x14:conditionalFormatting xmlns:xm="http://schemas.microsoft.com/office/excel/2006/main">
          <x14:cfRule type="cellIs" priority="9" operator="equal" id="{C1EC3A21-F627-44C9-9186-A4F0183FECD7}">
            <xm:f>Values!$A$14</xm:f>
            <x14:dxf>
              <fill>
                <patternFill>
                  <bgColor rgb="FF92D050"/>
                </patternFill>
              </fill>
            </x14:dxf>
          </x14:cfRule>
          <x14:cfRule type="cellIs" priority="10" operator="equal" id="{158090EF-5F1C-4DF9-A43F-5E8AADA040AD}">
            <xm:f>Values!$A$13</xm:f>
            <x14:dxf>
              <fill>
                <patternFill>
                  <bgColor rgb="FFFFFF00"/>
                </patternFill>
              </fill>
            </x14:dxf>
          </x14:cfRule>
          <x14:cfRule type="cellIs" priority="11" operator="equal" id="{7110A9FB-F83D-4A08-A307-3CD288CE0496}">
            <xm:f>Values!$A$12</xm:f>
            <x14:dxf>
              <fill>
                <patternFill>
                  <bgColor rgb="FFFFC000"/>
                </patternFill>
              </fill>
            </x14:dxf>
          </x14:cfRule>
          <x14:cfRule type="cellIs" priority="12" operator="equal" id="{9AD327DD-9DC2-4806-B3CC-39D399A0B649}">
            <xm:f>Values!$A$11</xm:f>
            <x14:dxf>
              <fill>
                <patternFill>
                  <bgColor rgb="FFC00000"/>
                </patternFill>
              </fill>
            </x14:dxf>
          </x14:cfRule>
          <xm:sqref>G22:G30</xm:sqref>
        </x14:conditionalFormatting>
        <x14:conditionalFormatting xmlns:xm="http://schemas.microsoft.com/office/excel/2006/main">
          <x14:cfRule type="cellIs" priority="5" operator="equal" id="{9EAB56A3-7540-4269-90A1-45A519504313}">
            <xm:f>Values!$A$20</xm:f>
            <x14:dxf>
              <fill>
                <patternFill>
                  <bgColor rgb="FF92D050"/>
                </patternFill>
              </fill>
            </x14:dxf>
          </x14:cfRule>
          <x14:cfRule type="cellIs" priority="6" operator="equal" id="{695A54C6-177D-4896-A6F9-04DD1BFA25EC}">
            <xm:f>Values!$A$19</xm:f>
            <x14:dxf>
              <fill>
                <patternFill>
                  <bgColor rgb="FFFFFF00"/>
                </patternFill>
              </fill>
            </x14:dxf>
          </x14:cfRule>
          <x14:cfRule type="cellIs" priority="7" operator="equal" id="{D98FF1D6-888D-4668-98D0-A3F36644F8C2}">
            <xm:f>Values!$A$18</xm:f>
            <x14:dxf>
              <fill>
                <patternFill>
                  <bgColor rgb="FFFFC000"/>
                </patternFill>
              </fill>
            </x14:dxf>
          </x14:cfRule>
          <x14:cfRule type="cellIs" priority="8" operator="equal" id="{B21C6C96-9186-4C88-95C1-5EA88400630D}">
            <xm:f>Values!$A$17</xm:f>
            <x14:dxf>
              <fill>
                <patternFill>
                  <bgColor rgb="FFC00000"/>
                </patternFill>
              </fill>
            </x14:dxf>
          </x14:cfRule>
          <xm:sqref>H22:H30</xm:sqref>
        </x14:conditionalFormatting>
        <x14:conditionalFormatting xmlns:xm="http://schemas.microsoft.com/office/excel/2006/main">
          <x14:cfRule type="cellIs" priority="1" operator="equal" id="{A3E6D193-1A97-4285-9C3A-B36E7F6DD995}">
            <xm:f>Values!$A$26</xm:f>
            <x14:dxf>
              <fill>
                <patternFill>
                  <bgColor rgb="FF92D050"/>
                </patternFill>
              </fill>
            </x14:dxf>
          </x14:cfRule>
          <x14:cfRule type="cellIs" priority="2" operator="equal" id="{F346F409-E721-4692-8F07-C2C6F5B36886}">
            <xm:f>Values!$A$25</xm:f>
            <x14:dxf>
              <fill>
                <patternFill>
                  <bgColor rgb="FFFFFF00"/>
                </patternFill>
              </fill>
            </x14:dxf>
          </x14:cfRule>
          <x14:cfRule type="cellIs" priority="3" operator="equal" id="{CB4A58C8-D0E7-4519-957D-45D4124BB746}">
            <xm:f>Values!$A$24</xm:f>
            <x14:dxf>
              <fill>
                <patternFill>
                  <bgColor rgb="FFFFC000"/>
                </patternFill>
              </fill>
            </x14:dxf>
          </x14:cfRule>
          <x14:cfRule type="cellIs" priority="4" operator="equal" id="{36C2E790-4A7D-4136-936D-FDD3CF762636}">
            <xm:f>Values!$A$23</xm:f>
            <x14:dxf>
              <fill>
                <patternFill>
                  <bgColor rgb="FFC00000"/>
                </patternFill>
              </fill>
            </x14:dxf>
          </x14:cfRule>
          <xm:sqref>I22:I30</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Values!$A$23:$A$26</xm:f>
          </x14:formula1>
          <xm:sqref>I21:I30</xm:sqref>
        </x14:dataValidation>
        <x14:dataValidation type="list" allowBlank="1" showInputMessage="1" showErrorMessage="1">
          <x14:formula1>
            <xm:f>Values!$A$17:$A$20</xm:f>
          </x14:formula1>
          <xm:sqref>H21:H30</xm:sqref>
        </x14:dataValidation>
        <x14:dataValidation type="list" allowBlank="1" showInputMessage="1" showErrorMessage="1">
          <x14:formula1>
            <xm:f>Values!$A$11:$A$14</xm:f>
          </x14:formula1>
          <xm:sqref>G21:G30</xm:sqref>
        </x14:dataValidation>
        <x14:dataValidation type="list" allowBlank="1" showInputMessage="1" showErrorMessage="1">
          <x14:formula1>
            <xm:f>Values!$A$4:$A$8</xm:f>
          </x14:formula1>
          <xm:sqref>F21:F30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zoomScale="80" zoomScaleNormal="80" workbookViewId="0">
      <selection sqref="A1:I1"/>
    </sheetView>
  </sheetViews>
  <sheetFormatPr defaultColWidth="8.88671875" defaultRowHeight="14.4"/>
  <cols>
    <col min="1" max="2" width="8.88671875" style="5"/>
    <col min="3" max="3" width="71.33203125" style="5" customWidth="1"/>
    <col min="4" max="4" width="19.88671875" style="5" bestFit="1" customWidth="1"/>
    <col min="5" max="5" width="30.6640625" style="5" customWidth="1"/>
    <col min="6" max="6" width="20.88671875" style="5" bestFit="1" customWidth="1"/>
    <col min="7" max="7" width="26.77734375" style="5" bestFit="1" customWidth="1"/>
    <col min="8" max="8" width="25" style="5" bestFit="1" customWidth="1"/>
    <col min="9" max="9" width="26.5546875" style="5" bestFit="1" customWidth="1"/>
    <col min="10" max="10" width="8.88671875" style="5"/>
    <col min="11" max="14" width="0" style="5" hidden="1" customWidth="1"/>
    <col min="15" max="16384" width="8.88671875" style="5"/>
  </cols>
  <sheetData>
    <row r="1" spans="1:9" ht="59.4" customHeight="1">
      <c r="A1" s="45" t="s">
        <v>33</v>
      </c>
      <c r="B1" s="45"/>
      <c r="C1" s="45"/>
      <c r="D1" s="45"/>
      <c r="E1" s="45"/>
      <c r="F1" s="45"/>
      <c r="G1" s="45"/>
      <c r="H1" s="45"/>
      <c r="I1" s="45"/>
    </row>
    <row r="20" spans="1:14">
      <c r="A20" s="4" t="s">
        <v>11</v>
      </c>
      <c r="B20" s="4" t="s">
        <v>10</v>
      </c>
      <c r="C20" s="4" t="s">
        <v>12</v>
      </c>
      <c r="D20" s="4" t="s">
        <v>368</v>
      </c>
      <c r="E20" s="4" t="s">
        <v>13</v>
      </c>
      <c r="F20" s="4" t="s">
        <v>355</v>
      </c>
      <c r="G20" s="4" t="s">
        <v>356</v>
      </c>
      <c r="H20" s="4" t="s">
        <v>357</v>
      </c>
      <c r="I20" s="4" t="s">
        <v>358</v>
      </c>
    </row>
    <row r="21" spans="1:14" ht="115.2">
      <c r="A21" s="10">
        <v>4.0999999999999996</v>
      </c>
      <c r="B21" s="10" t="s">
        <v>0</v>
      </c>
      <c r="C21" s="24" t="s">
        <v>142</v>
      </c>
      <c r="D21" s="2" t="s">
        <v>304</v>
      </c>
      <c r="E21" s="7" t="s">
        <v>309</v>
      </c>
      <c r="F21" s="8" t="s">
        <v>331</v>
      </c>
      <c r="G21" s="8" t="s">
        <v>337</v>
      </c>
      <c r="H21" s="8" t="s">
        <v>342</v>
      </c>
      <c r="I21" s="8" t="s">
        <v>347</v>
      </c>
      <c r="K21" s="36">
        <f>IF(F21="No Policy",0,IF(F21="Informal Policy",0.25,IF(F21="Partial Written Policy",0.5,IF(F21="Written Policy",0.75,IF(F21="Approved Written Policy",1,"INVALID")))))</f>
        <v>0</v>
      </c>
      <c r="L21" s="36">
        <f>IF(G21="Not Implemented",0,IF(G21="Parts of Policy Implemented",0.33,IF(G21="Implemented on Some Systems",0.66,IF(G21="Implemented on All Systems",1,"INVALID"))))</f>
        <v>0</v>
      </c>
      <c r="M21" s="36">
        <f>IF(H21="Not Automated",0,IF(H21="Parts of Policy Automated",0.33,IF(H21="Automated on Some Systems",0.66,IF(H21="Automated on All Systems",1,"INVALID"))))</f>
        <v>0</v>
      </c>
      <c r="N21" s="36">
        <f>IF(I21="Not Reported",0,IF(I21="Parts of Policy Reported",0.33,IF(I21="Reported on Some Systems",0.66,IF(I21="Reported on All Systems",1,"INVALID"))))</f>
        <v>0</v>
      </c>
    </row>
    <row r="22" spans="1:14" ht="72">
      <c r="A22" s="10">
        <v>4.2</v>
      </c>
      <c r="B22" s="10" t="s">
        <v>0</v>
      </c>
      <c r="C22" s="24" t="s">
        <v>143</v>
      </c>
      <c r="D22" s="2" t="s">
        <v>304</v>
      </c>
      <c r="E22" s="6" t="s">
        <v>88</v>
      </c>
      <c r="F22" s="8" t="s">
        <v>331</v>
      </c>
      <c r="G22" s="8" t="s">
        <v>337</v>
      </c>
      <c r="H22" s="8" t="s">
        <v>342</v>
      </c>
      <c r="I22" s="8" t="s">
        <v>347</v>
      </c>
      <c r="K22" s="36">
        <f t="shared" ref="K22:K30" si="0">IF(F22="No Policy",0,IF(F22="Informal Policy",0.25,IF(F22="Partial Written Policy",0.5,IF(F22="Written Policy",0.75,IF(F22="Approved Written Policy",1,"INVALID")))))</f>
        <v>0</v>
      </c>
      <c r="L22" s="36">
        <f t="shared" ref="L22:L30" si="1">IF(G22="Not Implemented",0,IF(G22="Parts of Policy Implemented",0.33,IF(G22="Implemented on Some Systems",0.66,IF(G22="Implemented on All Systems",1,"INVALID"))))</f>
        <v>0</v>
      </c>
      <c r="M22" s="36">
        <f t="shared" ref="M22:M30" si="2">IF(H22="Not Automated",0,IF(H22="Parts of Policy Automated",0.33,IF(H22="Automated on Some Systems",0.66,IF(H22="Automated on All Systems",1,"INVALID"))))</f>
        <v>0</v>
      </c>
      <c r="N22" s="36">
        <f t="shared" ref="N22:N30" si="3">IF(I22="Not Reported",0,IF(I22="Parts of Policy Reported",0.33,IF(I22="Reported on Some Systems",0.66,IF(I22="Reported on All Systems",1,"INVALID"))))</f>
        <v>0</v>
      </c>
    </row>
    <row r="23" spans="1:14" ht="100.8">
      <c r="A23" s="10">
        <v>4.3</v>
      </c>
      <c r="B23" s="10" t="s">
        <v>0</v>
      </c>
      <c r="C23" s="24" t="s">
        <v>144</v>
      </c>
      <c r="D23" s="2" t="s">
        <v>304</v>
      </c>
      <c r="E23" s="7" t="s">
        <v>309</v>
      </c>
      <c r="F23" s="8" t="s">
        <v>331</v>
      </c>
      <c r="G23" s="8" t="s">
        <v>337</v>
      </c>
      <c r="H23" s="8" t="s">
        <v>342</v>
      </c>
      <c r="I23" s="8" t="s">
        <v>347</v>
      </c>
      <c r="K23" s="36">
        <f t="shared" si="0"/>
        <v>0</v>
      </c>
      <c r="L23" s="36">
        <f t="shared" si="1"/>
        <v>0</v>
      </c>
      <c r="M23" s="36">
        <f t="shared" si="2"/>
        <v>0</v>
      </c>
      <c r="N23" s="36">
        <f t="shared" si="3"/>
        <v>0</v>
      </c>
    </row>
    <row r="24" spans="1:14" ht="72">
      <c r="A24" s="10">
        <v>4.4000000000000004</v>
      </c>
      <c r="B24" s="10" t="s">
        <v>0</v>
      </c>
      <c r="C24" s="24" t="s">
        <v>145</v>
      </c>
      <c r="D24" s="2" t="s">
        <v>306</v>
      </c>
      <c r="E24" s="7" t="s">
        <v>74</v>
      </c>
      <c r="F24" s="8" t="s">
        <v>331</v>
      </c>
      <c r="G24" s="8" t="s">
        <v>337</v>
      </c>
      <c r="H24" s="8" t="s">
        <v>342</v>
      </c>
      <c r="I24" s="8" t="s">
        <v>347</v>
      </c>
      <c r="K24" s="36">
        <f t="shared" si="0"/>
        <v>0</v>
      </c>
      <c r="L24" s="36">
        <f t="shared" si="1"/>
        <v>0</v>
      </c>
      <c r="M24" s="36">
        <f t="shared" si="2"/>
        <v>0</v>
      </c>
      <c r="N24" s="36">
        <f t="shared" si="3"/>
        <v>0</v>
      </c>
    </row>
    <row r="25" spans="1:14" ht="57.6">
      <c r="A25" s="10">
        <v>4.5</v>
      </c>
      <c r="B25" s="10" t="s">
        <v>24</v>
      </c>
      <c r="C25" s="24" t="s">
        <v>146</v>
      </c>
      <c r="D25" s="2" t="s">
        <v>305</v>
      </c>
      <c r="E25" s="7" t="s">
        <v>72</v>
      </c>
      <c r="F25" s="8" t="s">
        <v>331</v>
      </c>
      <c r="G25" s="8" t="s">
        <v>337</v>
      </c>
      <c r="H25" s="8" t="s">
        <v>342</v>
      </c>
      <c r="I25" s="8" t="s">
        <v>347</v>
      </c>
      <c r="K25" s="36">
        <f t="shared" si="0"/>
        <v>0</v>
      </c>
      <c r="L25" s="36">
        <f t="shared" si="1"/>
        <v>0</v>
      </c>
      <c r="M25" s="36">
        <f t="shared" si="2"/>
        <v>0</v>
      </c>
      <c r="N25" s="36">
        <f t="shared" si="3"/>
        <v>0</v>
      </c>
    </row>
    <row r="26" spans="1:14" ht="43.2">
      <c r="A26" s="10">
        <v>4.5999999999999996</v>
      </c>
      <c r="B26" s="10" t="s">
        <v>24</v>
      </c>
      <c r="C26" s="24" t="s">
        <v>147</v>
      </c>
      <c r="D26" s="2" t="s">
        <v>306</v>
      </c>
      <c r="E26" s="6" t="s">
        <v>88</v>
      </c>
      <c r="F26" s="8" t="s">
        <v>331</v>
      </c>
      <c r="G26" s="8" t="s">
        <v>337</v>
      </c>
      <c r="H26" s="8" t="s">
        <v>342</v>
      </c>
      <c r="I26" s="8" t="s">
        <v>347</v>
      </c>
      <c r="K26" s="36">
        <f t="shared" si="0"/>
        <v>0</v>
      </c>
      <c r="L26" s="36">
        <f t="shared" si="1"/>
        <v>0</v>
      </c>
      <c r="M26" s="36">
        <f t="shared" si="2"/>
        <v>0</v>
      </c>
      <c r="N26" s="36">
        <f t="shared" si="3"/>
        <v>0</v>
      </c>
    </row>
    <row r="27" spans="1:14" ht="100.8">
      <c r="A27" s="10">
        <v>4.7</v>
      </c>
      <c r="B27" s="10" t="s">
        <v>26</v>
      </c>
      <c r="C27" s="24" t="s">
        <v>148</v>
      </c>
      <c r="D27" s="2" t="s">
        <v>306</v>
      </c>
      <c r="E27" s="7" t="s">
        <v>309</v>
      </c>
      <c r="F27" s="8" t="s">
        <v>331</v>
      </c>
      <c r="G27" s="8" t="s">
        <v>337</v>
      </c>
      <c r="H27" s="8" t="s">
        <v>342</v>
      </c>
      <c r="I27" s="8" t="s">
        <v>347</v>
      </c>
      <c r="K27" s="36">
        <f t="shared" si="0"/>
        <v>0</v>
      </c>
      <c r="L27" s="36">
        <f t="shared" si="1"/>
        <v>0</v>
      </c>
      <c r="M27" s="36">
        <f t="shared" si="2"/>
        <v>0</v>
      </c>
      <c r="N27" s="36">
        <f t="shared" si="3"/>
        <v>0</v>
      </c>
    </row>
    <row r="28" spans="1:14" ht="43.2">
      <c r="A28" s="10">
        <v>4.8</v>
      </c>
      <c r="B28" s="10" t="s">
        <v>26</v>
      </c>
      <c r="C28" s="24" t="s">
        <v>149</v>
      </c>
      <c r="D28" s="2" t="s">
        <v>306</v>
      </c>
      <c r="E28" s="7" t="s">
        <v>309</v>
      </c>
      <c r="F28" s="8" t="s">
        <v>331</v>
      </c>
      <c r="G28" s="8" t="s">
        <v>337</v>
      </c>
      <c r="H28" s="8" t="s">
        <v>342</v>
      </c>
      <c r="I28" s="8" t="s">
        <v>347</v>
      </c>
      <c r="K28" s="36">
        <f t="shared" si="0"/>
        <v>0</v>
      </c>
      <c r="L28" s="36">
        <f t="shared" si="1"/>
        <v>0</v>
      </c>
      <c r="M28" s="36">
        <f t="shared" si="2"/>
        <v>0</v>
      </c>
      <c r="N28" s="36">
        <f t="shared" si="3"/>
        <v>0</v>
      </c>
    </row>
    <row r="29" spans="1:14" ht="72">
      <c r="A29" s="30">
        <v>4.9000000000000004</v>
      </c>
      <c r="B29" s="30" t="s">
        <v>26</v>
      </c>
      <c r="C29" s="31" t="s">
        <v>150</v>
      </c>
      <c r="D29" s="2" t="s">
        <v>305</v>
      </c>
      <c r="E29" s="7" t="s">
        <v>72</v>
      </c>
      <c r="F29" s="8" t="s">
        <v>331</v>
      </c>
      <c r="G29" s="8" t="s">
        <v>337</v>
      </c>
      <c r="H29" s="8" t="s">
        <v>342</v>
      </c>
      <c r="I29" s="8" t="s">
        <v>347</v>
      </c>
      <c r="K29" s="36">
        <f t="shared" si="0"/>
        <v>0</v>
      </c>
      <c r="L29" s="36">
        <f t="shared" si="1"/>
        <v>0</v>
      </c>
      <c r="M29" s="36">
        <f t="shared" si="2"/>
        <v>0</v>
      </c>
      <c r="N29" s="36">
        <f t="shared" si="3"/>
        <v>0</v>
      </c>
    </row>
    <row r="30" spans="1:14" ht="86.4">
      <c r="A30" s="10" t="s">
        <v>44</v>
      </c>
      <c r="B30" s="10" t="s">
        <v>26</v>
      </c>
      <c r="C30" s="24" t="s">
        <v>151</v>
      </c>
      <c r="D30" s="2" t="s">
        <v>305</v>
      </c>
      <c r="E30" s="7" t="s">
        <v>309</v>
      </c>
      <c r="F30" s="8" t="s">
        <v>331</v>
      </c>
      <c r="G30" s="8" t="s">
        <v>337</v>
      </c>
      <c r="H30" s="8" t="s">
        <v>342</v>
      </c>
      <c r="I30" s="8" t="s">
        <v>347</v>
      </c>
      <c r="K30" s="36">
        <f t="shared" si="0"/>
        <v>0</v>
      </c>
      <c r="L30" s="36">
        <f t="shared" si="1"/>
        <v>0</v>
      </c>
      <c r="M30" s="36">
        <f t="shared" si="2"/>
        <v>0</v>
      </c>
      <c r="N30" s="36">
        <f t="shared" si="3"/>
        <v>0</v>
      </c>
    </row>
    <row r="32" spans="1:14">
      <c r="E32" s="3" t="s">
        <v>101</v>
      </c>
      <c r="G32" s="37">
        <f>AVERAGE(K21:K30)</f>
        <v>0</v>
      </c>
    </row>
    <row r="33" spans="1:16">
      <c r="E33" s="7" t="s">
        <v>20</v>
      </c>
      <c r="F33" s="7"/>
      <c r="G33" s="37">
        <f>AVERAGE(L21:L30)</f>
        <v>0</v>
      </c>
    </row>
    <row r="34" spans="1:16">
      <c r="E34" s="7" t="s">
        <v>21</v>
      </c>
      <c r="F34" s="7"/>
      <c r="G34" s="37">
        <f>AVERAGE(M21:M30)</f>
        <v>0</v>
      </c>
    </row>
    <row r="35" spans="1:16">
      <c r="E35" s="7" t="s">
        <v>22</v>
      </c>
      <c r="F35" s="7"/>
      <c r="G35" s="37">
        <f>AVERAGE(N21:N30)</f>
        <v>0</v>
      </c>
    </row>
    <row r="36" spans="1:16">
      <c r="E36" s="7" t="s">
        <v>23</v>
      </c>
      <c r="F36" s="7"/>
      <c r="G36" s="37">
        <f>AVERAGE(G32:G35)</f>
        <v>0</v>
      </c>
    </row>
    <row r="37" spans="1:16">
      <c r="E37" s="7" t="s">
        <v>14</v>
      </c>
      <c r="F37" s="7"/>
      <c r="G37" s="37">
        <f>AVERAGE(L25,L29,L30)</f>
        <v>0</v>
      </c>
      <c r="H37" s="9"/>
      <c r="I37" s="9"/>
    </row>
    <row r="38" spans="1:16">
      <c r="E38" s="7" t="s">
        <v>15</v>
      </c>
      <c r="F38" s="7"/>
      <c r="G38" s="37">
        <f>AVERAGE(M25,M29,M30)</f>
        <v>0</v>
      </c>
    </row>
    <row r="39" spans="1:16">
      <c r="E39" s="7" t="s">
        <v>16</v>
      </c>
      <c r="F39" s="7"/>
      <c r="G39" s="37">
        <f>AVERAGE(N25,N29,N30)</f>
        <v>0</v>
      </c>
    </row>
    <row r="40" spans="1:16">
      <c r="E40" s="7" t="s">
        <v>17</v>
      </c>
      <c r="F40" s="7"/>
      <c r="G40" s="37">
        <f>AVERAGE(L21,L22,L23,L24,L26,L27,L28)</f>
        <v>0</v>
      </c>
    </row>
    <row r="41" spans="1:16">
      <c r="E41" s="7" t="s">
        <v>18</v>
      </c>
      <c r="F41" s="7"/>
      <c r="G41" s="37">
        <f>AVERAGE(M21,M22,M23,M24,M26,M27,M28)</f>
        <v>0</v>
      </c>
    </row>
    <row r="42" spans="1:16">
      <c r="E42" s="7" t="s">
        <v>19</v>
      </c>
      <c r="F42" s="7"/>
      <c r="G42" s="37">
        <f>AVERAGE(N21,N22,N23,N24,N26,N27,N28)</f>
        <v>0</v>
      </c>
    </row>
    <row r="44" spans="1:16" ht="30" customHeight="1">
      <c r="A44" s="49" t="s">
        <v>329</v>
      </c>
      <c r="B44" s="49"/>
      <c r="C44" s="49"/>
      <c r="D44" s="49"/>
      <c r="E44" s="49"/>
      <c r="F44" s="49"/>
      <c r="G44" s="49"/>
      <c r="H44" s="49"/>
      <c r="I44" s="49"/>
      <c r="J44" s="49"/>
      <c r="K44" s="49"/>
      <c r="L44" s="49"/>
      <c r="M44" s="49"/>
      <c r="N44" s="49"/>
      <c r="O44" s="49"/>
      <c r="P44" s="49"/>
    </row>
  </sheetData>
  <mergeCells count="2">
    <mergeCell ref="A1:I1"/>
    <mergeCell ref="A44:P44"/>
  </mergeCells>
  <hyperlinks>
    <hyperlink ref="A44" r:id="rId1" display="http://creativecommons.org/licenses/by-sa/4.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30" operator="equal" id="{C21D4254-D909-4022-A96D-4527F1C551B6}">
            <xm:f>Values!$A$8</xm:f>
            <x14:dxf>
              <fill>
                <patternFill>
                  <bgColor rgb="FF92D050"/>
                </patternFill>
              </fill>
            </x14:dxf>
          </x14:cfRule>
          <x14:cfRule type="cellIs" priority="31" operator="equal" id="{67C4932C-33FF-484B-9624-438254CD49BB}">
            <xm:f>Values!$A$7</xm:f>
            <x14:dxf>
              <fill>
                <patternFill>
                  <bgColor rgb="FFFFFF00"/>
                </patternFill>
              </fill>
            </x14:dxf>
          </x14:cfRule>
          <x14:cfRule type="cellIs" priority="32" operator="equal" id="{839E3A24-835A-4896-893F-BB838ED4D52A}">
            <xm:f>Values!$A$6</xm:f>
            <x14:dxf>
              <fill>
                <patternFill>
                  <bgColor rgb="FFFFC000"/>
                </patternFill>
              </fill>
            </x14:dxf>
          </x14:cfRule>
          <x14:cfRule type="cellIs" priority="33" operator="equal" id="{7565091A-EB5C-46D2-9787-07D461F15A21}">
            <xm:f>Values!$A$5</xm:f>
            <x14:dxf>
              <fill>
                <patternFill>
                  <bgColor rgb="FFFF0000"/>
                </patternFill>
              </fill>
            </x14:dxf>
          </x14:cfRule>
          <x14:cfRule type="cellIs" priority="34" operator="equal" id="{681614BB-5290-4F95-89A6-F3CB86FD9691}">
            <xm:f>Values!$A$4</xm:f>
            <x14:dxf>
              <fill>
                <patternFill>
                  <bgColor rgb="FFC00000"/>
                </patternFill>
              </fill>
            </x14:dxf>
          </x14:cfRule>
          <xm:sqref>F21</xm:sqref>
        </x14:conditionalFormatting>
        <x14:conditionalFormatting xmlns:xm="http://schemas.microsoft.com/office/excel/2006/main">
          <x14:cfRule type="cellIs" priority="26" operator="equal" id="{8D25685A-91A5-4A83-88C9-5DF2046B6D1F}">
            <xm:f>Values!$A$14</xm:f>
            <x14:dxf>
              <fill>
                <patternFill>
                  <bgColor rgb="FF92D050"/>
                </patternFill>
              </fill>
            </x14:dxf>
          </x14:cfRule>
          <x14:cfRule type="cellIs" priority="27" operator="equal" id="{57A9D299-0F97-4CBA-8DF8-DECE5406655D}">
            <xm:f>Values!$A$13</xm:f>
            <x14:dxf>
              <fill>
                <patternFill>
                  <bgColor rgb="FFFFFF00"/>
                </patternFill>
              </fill>
            </x14:dxf>
          </x14:cfRule>
          <x14:cfRule type="cellIs" priority="28" operator="equal" id="{31AE40D0-B9A8-4199-BD65-53945E2301D2}">
            <xm:f>Values!$A$12</xm:f>
            <x14:dxf>
              <fill>
                <patternFill>
                  <bgColor rgb="FFFFC000"/>
                </patternFill>
              </fill>
            </x14:dxf>
          </x14:cfRule>
          <x14:cfRule type="cellIs" priority="29" operator="equal" id="{2D48D470-800C-4EA5-AB68-E20B321A7CAF}">
            <xm:f>Values!$A$11</xm:f>
            <x14:dxf>
              <fill>
                <patternFill>
                  <bgColor rgb="FFC00000"/>
                </patternFill>
              </fill>
            </x14:dxf>
          </x14:cfRule>
          <xm:sqref>G21</xm:sqref>
        </x14:conditionalFormatting>
        <x14:conditionalFormatting xmlns:xm="http://schemas.microsoft.com/office/excel/2006/main">
          <x14:cfRule type="cellIs" priority="22" operator="equal" id="{82565A5A-D4E9-44D9-9D55-397AF0C83B2E}">
            <xm:f>Values!$A$20</xm:f>
            <x14:dxf>
              <fill>
                <patternFill>
                  <bgColor rgb="FF92D050"/>
                </patternFill>
              </fill>
            </x14:dxf>
          </x14:cfRule>
          <x14:cfRule type="cellIs" priority="23" operator="equal" id="{FC4CA662-5F0E-4599-9B52-39D9CD097F52}">
            <xm:f>Values!$A$19</xm:f>
            <x14:dxf>
              <fill>
                <patternFill>
                  <bgColor rgb="FFFFFF00"/>
                </patternFill>
              </fill>
            </x14:dxf>
          </x14:cfRule>
          <x14:cfRule type="cellIs" priority="24" operator="equal" id="{D67D1A05-979A-45FB-BE92-540F55BA3BA5}">
            <xm:f>Values!$A$18</xm:f>
            <x14:dxf>
              <fill>
                <patternFill>
                  <bgColor rgb="FFFFC000"/>
                </patternFill>
              </fill>
            </x14:dxf>
          </x14:cfRule>
          <x14:cfRule type="cellIs" priority="25" operator="equal" id="{2C25BEDA-EFF9-4600-AE7D-E42758020816}">
            <xm:f>Values!$A$17</xm:f>
            <x14:dxf>
              <fill>
                <patternFill>
                  <bgColor rgb="FFC00000"/>
                </patternFill>
              </fill>
            </x14:dxf>
          </x14:cfRule>
          <xm:sqref>H21</xm:sqref>
        </x14:conditionalFormatting>
        <x14:conditionalFormatting xmlns:xm="http://schemas.microsoft.com/office/excel/2006/main">
          <x14:cfRule type="cellIs" priority="18" operator="equal" id="{33F9DF17-5B4A-4191-992F-3592EC159EEC}">
            <xm:f>Values!$A$26</xm:f>
            <x14:dxf>
              <fill>
                <patternFill>
                  <bgColor rgb="FF92D050"/>
                </patternFill>
              </fill>
            </x14:dxf>
          </x14:cfRule>
          <x14:cfRule type="cellIs" priority="19" operator="equal" id="{73C8A921-62CF-4525-9FBF-37A2592F2217}">
            <xm:f>Values!$A$25</xm:f>
            <x14:dxf>
              <fill>
                <patternFill>
                  <bgColor rgb="FFFFFF00"/>
                </patternFill>
              </fill>
            </x14:dxf>
          </x14:cfRule>
          <x14:cfRule type="cellIs" priority="20" operator="equal" id="{D2BC1482-E63E-4A95-BE3F-BF94583E1E6D}">
            <xm:f>Values!$A$24</xm:f>
            <x14:dxf>
              <fill>
                <patternFill>
                  <bgColor rgb="FFFFC000"/>
                </patternFill>
              </fill>
            </x14:dxf>
          </x14:cfRule>
          <x14:cfRule type="cellIs" priority="21" operator="equal" id="{0BFF0F48-0878-4AB3-BF69-7C6700191C32}">
            <xm:f>Values!$A$23</xm:f>
            <x14:dxf>
              <fill>
                <patternFill>
                  <bgColor rgb="FFC00000"/>
                </patternFill>
              </fill>
            </x14:dxf>
          </x14:cfRule>
          <xm:sqref>I21</xm:sqref>
        </x14:conditionalFormatting>
        <x14:conditionalFormatting xmlns:xm="http://schemas.microsoft.com/office/excel/2006/main">
          <x14:cfRule type="cellIs" priority="13" operator="equal" id="{8862A6C5-F788-4AD5-9E74-D4667D15186A}">
            <xm:f>Values!$A$8</xm:f>
            <x14:dxf>
              <fill>
                <patternFill>
                  <bgColor rgb="FF92D050"/>
                </patternFill>
              </fill>
            </x14:dxf>
          </x14:cfRule>
          <x14:cfRule type="cellIs" priority="14" operator="equal" id="{111BB8C3-5602-4C2B-BDC3-1BB2ABB7C147}">
            <xm:f>Values!$A$7</xm:f>
            <x14:dxf>
              <fill>
                <patternFill>
                  <bgColor rgb="FFFFFF00"/>
                </patternFill>
              </fill>
            </x14:dxf>
          </x14:cfRule>
          <x14:cfRule type="cellIs" priority="15" operator="equal" id="{CB36BB59-2F3B-440E-A97A-91A4CD9ED270}">
            <xm:f>Values!$A$6</xm:f>
            <x14:dxf>
              <fill>
                <patternFill>
                  <bgColor rgb="FFFFC000"/>
                </patternFill>
              </fill>
            </x14:dxf>
          </x14:cfRule>
          <x14:cfRule type="cellIs" priority="16" operator="equal" id="{B5400B2D-F0B4-47BB-96BB-2F3061993219}">
            <xm:f>Values!$A$5</xm:f>
            <x14:dxf>
              <fill>
                <patternFill>
                  <bgColor rgb="FFFF0000"/>
                </patternFill>
              </fill>
            </x14:dxf>
          </x14:cfRule>
          <x14:cfRule type="cellIs" priority="17" operator="equal" id="{3C0F3D96-38DE-432E-8856-847609CAD512}">
            <xm:f>Values!$A$4</xm:f>
            <x14:dxf>
              <fill>
                <patternFill>
                  <bgColor rgb="FFC00000"/>
                </patternFill>
              </fill>
            </x14:dxf>
          </x14:cfRule>
          <xm:sqref>F22:F30</xm:sqref>
        </x14:conditionalFormatting>
        <x14:conditionalFormatting xmlns:xm="http://schemas.microsoft.com/office/excel/2006/main">
          <x14:cfRule type="cellIs" priority="9" operator="equal" id="{9F8FCECA-DBA5-46A8-9465-08970BCD8264}">
            <xm:f>Values!$A$14</xm:f>
            <x14:dxf>
              <fill>
                <patternFill>
                  <bgColor rgb="FF92D050"/>
                </patternFill>
              </fill>
            </x14:dxf>
          </x14:cfRule>
          <x14:cfRule type="cellIs" priority="10" operator="equal" id="{67BCB1C5-41E0-4918-8FD2-656C936E5E98}">
            <xm:f>Values!$A$13</xm:f>
            <x14:dxf>
              <fill>
                <patternFill>
                  <bgColor rgb="FFFFFF00"/>
                </patternFill>
              </fill>
            </x14:dxf>
          </x14:cfRule>
          <x14:cfRule type="cellIs" priority="11" operator="equal" id="{AEB3664E-F6F4-4EE7-BDAA-2BC7FD305BC1}">
            <xm:f>Values!$A$12</xm:f>
            <x14:dxf>
              <fill>
                <patternFill>
                  <bgColor rgb="FFFFC000"/>
                </patternFill>
              </fill>
            </x14:dxf>
          </x14:cfRule>
          <x14:cfRule type="cellIs" priority="12" operator="equal" id="{E00D402C-0434-42A3-81E9-A45476B74568}">
            <xm:f>Values!$A$11</xm:f>
            <x14:dxf>
              <fill>
                <patternFill>
                  <bgColor rgb="FFC00000"/>
                </patternFill>
              </fill>
            </x14:dxf>
          </x14:cfRule>
          <xm:sqref>G22:G30</xm:sqref>
        </x14:conditionalFormatting>
        <x14:conditionalFormatting xmlns:xm="http://schemas.microsoft.com/office/excel/2006/main">
          <x14:cfRule type="cellIs" priority="5" operator="equal" id="{1BC08172-1D4C-4C6E-92A6-1B8FC6ACA36F}">
            <xm:f>Values!$A$20</xm:f>
            <x14:dxf>
              <fill>
                <patternFill>
                  <bgColor rgb="FF92D050"/>
                </patternFill>
              </fill>
            </x14:dxf>
          </x14:cfRule>
          <x14:cfRule type="cellIs" priority="6" operator="equal" id="{516D86B0-9868-493C-8BE1-1AACC8017377}">
            <xm:f>Values!$A$19</xm:f>
            <x14:dxf>
              <fill>
                <patternFill>
                  <bgColor rgb="FFFFFF00"/>
                </patternFill>
              </fill>
            </x14:dxf>
          </x14:cfRule>
          <x14:cfRule type="cellIs" priority="7" operator="equal" id="{3FE15CE3-2F92-4084-9569-F17E3EBCBF9A}">
            <xm:f>Values!$A$18</xm:f>
            <x14:dxf>
              <fill>
                <patternFill>
                  <bgColor rgb="FFFFC000"/>
                </patternFill>
              </fill>
            </x14:dxf>
          </x14:cfRule>
          <x14:cfRule type="cellIs" priority="8" operator="equal" id="{C4F3EB0B-5006-4093-AD20-838A637F7586}">
            <xm:f>Values!$A$17</xm:f>
            <x14:dxf>
              <fill>
                <patternFill>
                  <bgColor rgb="FFC00000"/>
                </patternFill>
              </fill>
            </x14:dxf>
          </x14:cfRule>
          <xm:sqref>H22:H30</xm:sqref>
        </x14:conditionalFormatting>
        <x14:conditionalFormatting xmlns:xm="http://schemas.microsoft.com/office/excel/2006/main">
          <x14:cfRule type="cellIs" priority="1" operator="equal" id="{8DC6C507-8A8B-4A87-BFA2-CE2966553545}">
            <xm:f>Values!$A$26</xm:f>
            <x14:dxf>
              <fill>
                <patternFill>
                  <bgColor rgb="FF92D050"/>
                </patternFill>
              </fill>
            </x14:dxf>
          </x14:cfRule>
          <x14:cfRule type="cellIs" priority="2" operator="equal" id="{EAD8AE61-E278-4986-9F67-FEA0E3DB8EF0}">
            <xm:f>Values!$A$25</xm:f>
            <x14:dxf>
              <fill>
                <patternFill>
                  <bgColor rgb="FFFFFF00"/>
                </patternFill>
              </fill>
            </x14:dxf>
          </x14:cfRule>
          <x14:cfRule type="cellIs" priority="3" operator="equal" id="{6B97C25A-9DF9-4A03-B443-6B47C9719C4C}">
            <xm:f>Values!$A$24</xm:f>
            <x14:dxf>
              <fill>
                <patternFill>
                  <bgColor rgb="FFFFC000"/>
                </patternFill>
              </fill>
            </x14:dxf>
          </x14:cfRule>
          <x14:cfRule type="cellIs" priority="4" operator="equal" id="{D298694A-8C02-46E3-A192-937F1EF6CE6B}">
            <xm:f>Values!$A$23</xm:f>
            <x14:dxf>
              <fill>
                <patternFill>
                  <bgColor rgb="FFC00000"/>
                </patternFill>
              </fill>
            </x14:dxf>
          </x14:cfRule>
          <xm:sqref>I22:I30</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Values!$A$23:$A$26</xm:f>
          </x14:formula1>
          <xm:sqref>I21:I30</xm:sqref>
        </x14:dataValidation>
        <x14:dataValidation type="list" allowBlank="1" showInputMessage="1" showErrorMessage="1">
          <x14:formula1>
            <xm:f>Values!$A$17:$A$20</xm:f>
          </x14:formula1>
          <xm:sqref>H21:H30</xm:sqref>
        </x14:dataValidation>
        <x14:dataValidation type="list" allowBlank="1" showInputMessage="1" showErrorMessage="1">
          <x14:formula1>
            <xm:f>Values!$A$11:$A$14</xm:f>
          </x14:formula1>
          <xm:sqref>G21:G30</xm:sqref>
        </x14:dataValidation>
        <x14:dataValidation type="list" allowBlank="1" showInputMessage="1" showErrorMessage="1">
          <x14:formula1>
            <xm:f>Values!$A$4:$A$8</xm:f>
          </x14:formula1>
          <xm:sqref>F21:F30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zoomScale="80" zoomScaleNormal="80" workbookViewId="0">
      <selection sqref="A1:I1"/>
    </sheetView>
  </sheetViews>
  <sheetFormatPr defaultColWidth="8.88671875" defaultRowHeight="14.4"/>
  <cols>
    <col min="1" max="2" width="8.88671875" style="5"/>
    <col min="3" max="3" width="71.33203125" style="5" customWidth="1"/>
    <col min="4" max="4" width="19.88671875" style="5" bestFit="1" customWidth="1"/>
    <col min="5" max="5" width="30.6640625" style="5" customWidth="1"/>
    <col min="6" max="6" width="20.88671875" style="5" bestFit="1" customWidth="1"/>
    <col min="7" max="7" width="26.77734375" style="5" bestFit="1" customWidth="1"/>
    <col min="8" max="8" width="25" style="5" bestFit="1" customWidth="1"/>
    <col min="9" max="9" width="26.5546875" style="5" bestFit="1" customWidth="1"/>
    <col min="10" max="10" width="8.88671875" style="5"/>
    <col min="11" max="14" width="0" style="5" hidden="1" customWidth="1"/>
    <col min="15" max="16384" width="8.88671875" style="5"/>
  </cols>
  <sheetData>
    <row r="1" spans="1:9" ht="59.4" customHeight="1">
      <c r="A1" s="45" t="s">
        <v>34</v>
      </c>
      <c r="B1" s="45"/>
      <c r="C1" s="45"/>
      <c r="D1" s="45"/>
      <c r="E1" s="45"/>
      <c r="F1" s="45"/>
      <c r="G1" s="45"/>
      <c r="H1" s="45"/>
      <c r="I1" s="45"/>
    </row>
    <row r="20" spans="1:14">
      <c r="A20" s="4" t="s">
        <v>11</v>
      </c>
      <c r="B20" s="4" t="s">
        <v>10</v>
      </c>
      <c r="C20" s="4" t="s">
        <v>12</v>
      </c>
      <c r="D20" s="4" t="s">
        <v>368</v>
      </c>
      <c r="E20" s="4" t="s">
        <v>13</v>
      </c>
      <c r="F20" s="4" t="s">
        <v>355</v>
      </c>
      <c r="G20" s="4" t="s">
        <v>356</v>
      </c>
      <c r="H20" s="4" t="s">
        <v>357</v>
      </c>
      <c r="I20" s="4" t="s">
        <v>358</v>
      </c>
    </row>
    <row r="21" spans="1:14" ht="57.6">
      <c r="A21" s="10">
        <v>5.0999999999999996</v>
      </c>
      <c r="B21" s="10" t="s">
        <v>0</v>
      </c>
      <c r="C21" s="1" t="s">
        <v>152</v>
      </c>
      <c r="D21" s="2" t="s">
        <v>306</v>
      </c>
      <c r="E21" s="7" t="s">
        <v>75</v>
      </c>
      <c r="F21" s="8" t="s">
        <v>331</v>
      </c>
      <c r="G21" s="8" t="s">
        <v>337</v>
      </c>
      <c r="H21" s="8" t="s">
        <v>342</v>
      </c>
      <c r="I21" s="8" t="s">
        <v>347</v>
      </c>
      <c r="K21" s="36">
        <f>IF(F21="No Policy",0,IF(F21="Informal Policy",0.25,IF(F21="Partial Written Policy",0.5,IF(F21="Written Policy",0.75,IF(F21="Approved Written Policy",1,"INVALID")))))</f>
        <v>0</v>
      </c>
      <c r="L21" s="36">
        <f>IF(G21="Not Implemented",0,IF(G21="Parts of Policy Implemented",0.33,IF(G21="Implemented on Some Systems",0.66,IF(G21="Implemented on All Systems",1,"INVALID"))))</f>
        <v>0</v>
      </c>
      <c r="M21" s="36">
        <f>IF(H21="Not Automated",0,IF(H21="Parts of Policy Automated",0.33,IF(H21="Automated on Some Systems",0.66,IF(H21="Automated on All Systems",1,"INVALID"))))</f>
        <v>0</v>
      </c>
      <c r="N21" s="36">
        <f>IF(I21="Not Reported",0,IF(I21="Parts of Policy Reported",0.33,IF(I21="Reported on Some Systems",0.66,IF(I21="Reported on All Systems",1,"INVALID"))))</f>
        <v>0</v>
      </c>
    </row>
    <row r="22" spans="1:14" ht="57.6">
      <c r="A22" s="10">
        <v>5.2</v>
      </c>
      <c r="B22" s="10" t="s">
        <v>0</v>
      </c>
      <c r="C22" s="1" t="s">
        <v>153</v>
      </c>
      <c r="D22" s="2" t="s">
        <v>305</v>
      </c>
      <c r="E22" s="7" t="s">
        <v>75</v>
      </c>
      <c r="F22" s="8" t="s">
        <v>331</v>
      </c>
      <c r="G22" s="8" t="s">
        <v>337</v>
      </c>
      <c r="H22" s="8" t="s">
        <v>342</v>
      </c>
      <c r="I22" s="8" t="s">
        <v>347</v>
      </c>
      <c r="K22" s="36">
        <f t="shared" ref="K22:K31" si="0">IF(F22="No Policy",0,IF(F22="Informal Policy",0.25,IF(F22="Partial Written Policy",0.5,IF(F22="Written Policy",0.75,IF(F22="Approved Written Policy",1,"INVALID")))))</f>
        <v>0</v>
      </c>
      <c r="L22" s="36">
        <f t="shared" ref="L22:L31" si="1">IF(G22="Not Implemented",0,IF(G22="Parts of Policy Implemented",0.33,IF(G22="Implemented on Some Systems",0.66,IF(G22="Implemented on All Systems",1,"INVALID"))))</f>
        <v>0</v>
      </c>
      <c r="M22" s="36">
        <f t="shared" ref="M22:M31" si="2">IF(H22="Not Automated",0,IF(H22="Parts of Policy Automated",0.33,IF(H22="Automated on Some Systems",0.66,IF(H22="Automated on All Systems",1,"INVALID"))))</f>
        <v>0</v>
      </c>
      <c r="N22" s="36">
        <f t="shared" ref="N22:N31" si="3">IF(I22="Not Reported",0,IF(I22="Parts of Policy Reported",0.33,IF(I22="Reported on Some Systems",0.66,IF(I22="Reported on All Systems",1,"INVALID"))))</f>
        <v>0</v>
      </c>
    </row>
    <row r="23" spans="1:14" ht="57.6">
      <c r="A23" s="10">
        <v>5.3</v>
      </c>
      <c r="B23" s="10" t="s">
        <v>0</v>
      </c>
      <c r="C23" s="1" t="s">
        <v>154</v>
      </c>
      <c r="D23" s="2" t="s">
        <v>305</v>
      </c>
      <c r="E23" s="7" t="s">
        <v>76</v>
      </c>
      <c r="F23" s="8" t="s">
        <v>331</v>
      </c>
      <c r="G23" s="8" t="s">
        <v>337</v>
      </c>
      <c r="H23" s="8" t="s">
        <v>342</v>
      </c>
      <c r="I23" s="8" t="s">
        <v>347</v>
      </c>
      <c r="K23" s="36">
        <f t="shared" si="0"/>
        <v>0</v>
      </c>
      <c r="L23" s="36">
        <f t="shared" si="1"/>
        <v>0</v>
      </c>
      <c r="M23" s="36">
        <f t="shared" si="2"/>
        <v>0</v>
      </c>
      <c r="N23" s="36">
        <f t="shared" si="3"/>
        <v>0</v>
      </c>
    </row>
    <row r="24" spans="1:14" ht="28.8">
      <c r="A24" s="10">
        <v>5.4</v>
      </c>
      <c r="B24" s="10" t="s">
        <v>0</v>
      </c>
      <c r="C24" s="1" t="s">
        <v>155</v>
      </c>
      <c r="D24" s="2" t="s">
        <v>306</v>
      </c>
      <c r="E24" s="7" t="s">
        <v>76</v>
      </c>
      <c r="F24" s="8" t="s">
        <v>331</v>
      </c>
      <c r="G24" s="8" t="s">
        <v>337</v>
      </c>
      <c r="H24" s="8" t="s">
        <v>342</v>
      </c>
      <c r="I24" s="8" t="s">
        <v>347</v>
      </c>
      <c r="K24" s="36">
        <f t="shared" si="0"/>
        <v>0</v>
      </c>
      <c r="L24" s="36">
        <f t="shared" si="1"/>
        <v>0</v>
      </c>
      <c r="M24" s="36">
        <f t="shared" si="2"/>
        <v>0</v>
      </c>
      <c r="N24" s="36">
        <f t="shared" si="3"/>
        <v>0</v>
      </c>
    </row>
    <row r="25" spans="1:14" ht="73.2" customHeight="1">
      <c r="A25" s="10">
        <v>5.5</v>
      </c>
      <c r="B25" s="10" t="s">
        <v>0</v>
      </c>
      <c r="C25" s="1" t="s">
        <v>156</v>
      </c>
      <c r="D25" s="32" t="s">
        <v>305</v>
      </c>
      <c r="E25" s="7" t="s">
        <v>77</v>
      </c>
      <c r="F25" s="8" t="s">
        <v>331</v>
      </c>
      <c r="G25" s="8" t="s">
        <v>337</v>
      </c>
      <c r="H25" s="8" t="s">
        <v>342</v>
      </c>
      <c r="I25" s="8" t="s">
        <v>347</v>
      </c>
      <c r="K25" s="36">
        <f t="shared" si="0"/>
        <v>0</v>
      </c>
      <c r="L25" s="36">
        <f t="shared" si="1"/>
        <v>0</v>
      </c>
      <c r="M25" s="36">
        <f t="shared" si="2"/>
        <v>0</v>
      </c>
      <c r="N25" s="36">
        <f t="shared" si="3"/>
        <v>0</v>
      </c>
    </row>
    <row r="26" spans="1:14" ht="72">
      <c r="A26" s="10">
        <v>5.6</v>
      </c>
      <c r="B26" s="10" t="s">
        <v>0</v>
      </c>
      <c r="C26" s="1" t="s">
        <v>157</v>
      </c>
      <c r="D26" s="2" t="s">
        <v>305</v>
      </c>
      <c r="E26" s="7" t="s">
        <v>369</v>
      </c>
      <c r="F26" s="8" t="s">
        <v>331</v>
      </c>
      <c r="G26" s="8" t="s">
        <v>337</v>
      </c>
      <c r="H26" s="8" t="s">
        <v>342</v>
      </c>
      <c r="I26" s="8" t="s">
        <v>347</v>
      </c>
      <c r="K26" s="36">
        <f t="shared" si="0"/>
        <v>0</v>
      </c>
      <c r="L26" s="36">
        <f t="shared" si="1"/>
        <v>0</v>
      </c>
      <c r="M26" s="36">
        <f t="shared" si="2"/>
        <v>0</v>
      </c>
      <c r="N26" s="36">
        <f t="shared" si="3"/>
        <v>0</v>
      </c>
    </row>
    <row r="27" spans="1:14" ht="28.8">
      <c r="A27" s="10">
        <v>5.7</v>
      </c>
      <c r="B27" s="10" t="s">
        <v>0</v>
      </c>
      <c r="C27" s="1" t="s">
        <v>158</v>
      </c>
      <c r="D27" s="2" t="s">
        <v>306</v>
      </c>
      <c r="E27" s="6" t="s">
        <v>88</v>
      </c>
      <c r="F27" s="8" t="s">
        <v>331</v>
      </c>
      <c r="G27" s="8" t="s">
        <v>337</v>
      </c>
      <c r="H27" s="8" t="s">
        <v>342</v>
      </c>
      <c r="I27" s="8" t="s">
        <v>347</v>
      </c>
      <c r="K27" s="36">
        <f t="shared" si="0"/>
        <v>0</v>
      </c>
      <c r="L27" s="36">
        <f t="shared" si="1"/>
        <v>0</v>
      </c>
      <c r="M27" s="36">
        <f t="shared" si="2"/>
        <v>0</v>
      </c>
      <c r="N27" s="36">
        <f t="shared" si="3"/>
        <v>0</v>
      </c>
    </row>
    <row r="28" spans="1:14" ht="28.8">
      <c r="A28" s="13">
        <v>5.8</v>
      </c>
      <c r="B28" s="13" t="s">
        <v>24</v>
      </c>
      <c r="C28" s="12" t="s">
        <v>159</v>
      </c>
      <c r="D28" s="2" t="s">
        <v>306</v>
      </c>
      <c r="E28" s="7" t="s">
        <v>75</v>
      </c>
      <c r="F28" s="8" t="s">
        <v>331</v>
      </c>
      <c r="G28" s="8" t="s">
        <v>337</v>
      </c>
      <c r="H28" s="8" t="s">
        <v>342</v>
      </c>
      <c r="I28" s="8" t="s">
        <v>347</v>
      </c>
      <c r="K28" s="36">
        <f t="shared" si="0"/>
        <v>0</v>
      </c>
      <c r="L28" s="36">
        <f t="shared" si="1"/>
        <v>0</v>
      </c>
      <c r="M28" s="36">
        <f t="shared" si="2"/>
        <v>0</v>
      </c>
      <c r="N28" s="36">
        <f t="shared" si="3"/>
        <v>0</v>
      </c>
    </row>
    <row r="29" spans="1:14" ht="43.2">
      <c r="A29" s="39">
        <v>5.9</v>
      </c>
      <c r="B29" s="39" t="s">
        <v>24</v>
      </c>
      <c r="C29" s="38" t="s">
        <v>160</v>
      </c>
      <c r="D29" s="2" t="s">
        <v>304</v>
      </c>
      <c r="E29" s="7" t="s">
        <v>370</v>
      </c>
      <c r="F29" s="8" t="s">
        <v>331</v>
      </c>
      <c r="G29" s="8" t="s">
        <v>337</v>
      </c>
      <c r="H29" s="8" t="s">
        <v>342</v>
      </c>
      <c r="I29" s="8" t="s">
        <v>347</v>
      </c>
      <c r="K29" s="36">
        <f t="shared" si="0"/>
        <v>0</v>
      </c>
      <c r="L29" s="36">
        <f t="shared" si="1"/>
        <v>0</v>
      </c>
      <c r="M29" s="36">
        <f t="shared" si="2"/>
        <v>0</v>
      </c>
      <c r="N29" s="36">
        <f t="shared" si="3"/>
        <v>0</v>
      </c>
    </row>
    <row r="30" spans="1:14" ht="72">
      <c r="A30" s="30" t="s">
        <v>45</v>
      </c>
      <c r="B30" s="30" t="s">
        <v>1</v>
      </c>
      <c r="C30" s="29" t="s">
        <v>161</v>
      </c>
      <c r="D30" s="2" t="s">
        <v>321</v>
      </c>
      <c r="E30" s="7" t="s">
        <v>311</v>
      </c>
      <c r="F30" s="8" t="s">
        <v>331</v>
      </c>
      <c r="G30" s="8" t="s">
        <v>337</v>
      </c>
      <c r="H30" s="8" t="s">
        <v>342</v>
      </c>
      <c r="I30" s="8" t="s">
        <v>347</v>
      </c>
      <c r="K30" s="36">
        <f t="shared" si="0"/>
        <v>0</v>
      </c>
      <c r="L30" s="36">
        <f t="shared" si="1"/>
        <v>0</v>
      </c>
      <c r="M30" s="36">
        <f t="shared" si="2"/>
        <v>0</v>
      </c>
      <c r="N30" s="36">
        <f t="shared" si="3"/>
        <v>0</v>
      </c>
    </row>
    <row r="31" spans="1:14" ht="28.8">
      <c r="A31" s="30" t="s">
        <v>46</v>
      </c>
      <c r="B31" s="30" t="s">
        <v>1</v>
      </c>
      <c r="C31" s="29" t="s">
        <v>162</v>
      </c>
      <c r="D31" s="2" t="s">
        <v>306</v>
      </c>
      <c r="E31" s="6" t="s">
        <v>88</v>
      </c>
      <c r="F31" s="8" t="s">
        <v>331</v>
      </c>
      <c r="G31" s="8" t="s">
        <v>337</v>
      </c>
      <c r="H31" s="8" t="s">
        <v>342</v>
      </c>
      <c r="I31" s="8" t="s">
        <v>347</v>
      </c>
      <c r="K31" s="36">
        <f t="shared" si="0"/>
        <v>0</v>
      </c>
      <c r="L31" s="36">
        <f t="shared" si="1"/>
        <v>0</v>
      </c>
      <c r="M31" s="36">
        <f t="shared" si="2"/>
        <v>0</v>
      </c>
      <c r="N31" s="36">
        <f t="shared" si="3"/>
        <v>0</v>
      </c>
    </row>
    <row r="32" spans="1:14">
      <c r="A32" s="10"/>
      <c r="B32" s="10"/>
      <c r="C32" s="1"/>
    </row>
    <row r="33" spans="1:16">
      <c r="A33" s="11"/>
      <c r="B33" s="11"/>
      <c r="C33" s="1"/>
      <c r="E33" s="3" t="s">
        <v>101</v>
      </c>
      <c r="G33" s="37">
        <f>AVERAGE(K21:K31)</f>
        <v>0</v>
      </c>
    </row>
    <row r="34" spans="1:16">
      <c r="E34" s="7" t="s">
        <v>20</v>
      </c>
      <c r="F34" s="7"/>
      <c r="G34" s="37">
        <f>AVERAGE(L21:L31)</f>
        <v>0</v>
      </c>
    </row>
    <row r="35" spans="1:16">
      <c r="E35" s="7" t="s">
        <v>21</v>
      </c>
      <c r="F35" s="7"/>
      <c r="G35" s="37">
        <f>AVERAGE(M21:M31)</f>
        <v>0</v>
      </c>
    </row>
    <row r="36" spans="1:16">
      <c r="E36" s="7" t="s">
        <v>22</v>
      </c>
      <c r="F36" s="7"/>
      <c r="G36" s="37">
        <f>AVERAGE(N21:N31)</f>
        <v>0</v>
      </c>
    </row>
    <row r="37" spans="1:16">
      <c r="E37" s="7" t="s">
        <v>23</v>
      </c>
      <c r="F37" s="7"/>
      <c r="G37" s="37">
        <f>AVERAGE(G33:G36)</f>
        <v>0</v>
      </c>
    </row>
    <row r="38" spans="1:16">
      <c r="E38" s="7" t="s">
        <v>14</v>
      </c>
      <c r="F38" s="7"/>
      <c r="G38" s="37">
        <f>AVERAGE(L22,L23,L25,L26)</f>
        <v>0</v>
      </c>
      <c r="H38" s="9"/>
      <c r="I38" s="9"/>
    </row>
    <row r="39" spans="1:16">
      <c r="E39" s="7" t="s">
        <v>15</v>
      </c>
      <c r="F39" s="7"/>
      <c r="G39" s="37">
        <f>AVERAGE(M22,M23,M25,M26)</f>
        <v>0</v>
      </c>
    </row>
    <row r="40" spans="1:16">
      <c r="E40" s="7" t="s">
        <v>16</v>
      </c>
      <c r="F40" s="7"/>
      <c r="G40" s="37">
        <f>AVERAGE(N22,N23,N25,N26)</f>
        <v>0</v>
      </c>
    </row>
    <row r="41" spans="1:16">
      <c r="E41" s="7" t="s">
        <v>17</v>
      </c>
      <c r="F41" s="7"/>
      <c r="G41" s="37">
        <f>AVERAGE(L21,L24,L27,L28,L29,L30,L31)</f>
        <v>0</v>
      </c>
    </row>
    <row r="42" spans="1:16">
      <c r="E42" s="7" t="s">
        <v>18</v>
      </c>
      <c r="F42" s="7"/>
      <c r="G42" s="37">
        <f>AVERAGE(M21,M24,M27,M28,M29,M30,M31)</f>
        <v>0</v>
      </c>
    </row>
    <row r="43" spans="1:16">
      <c r="E43" s="7" t="s">
        <v>19</v>
      </c>
      <c r="F43" s="7"/>
      <c r="G43" s="37">
        <f>AVERAGE(N21,N24,N27,N28,N29,N30,N31)</f>
        <v>0</v>
      </c>
    </row>
    <row r="45" spans="1:16" ht="30" customHeight="1">
      <c r="A45" s="49" t="s">
        <v>329</v>
      </c>
      <c r="B45" s="49"/>
      <c r="C45" s="49"/>
      <c r="D45" s="49"/>
      <c r="E45" s="49"/>
      <c r="F45" s="49"/>
      <c r="G45" s="49"/>
      <c r="H45" s="49"/>
      <c r="I45" s="49"/>
      <c r="J45" s="49"/>
      <c r="K45" s="49"/>
      <c r="L45" s="49"/>
      <c r="M45" s="49"/>
      <c r="N45" s="49"/>
      <c r="O45" s="49"/>
      <c r="P45" s="49"/>
    </row>
  </sheetData>
  <mergeCells count="2">
    <mergeCell ref="A1:I1"/>
    <mergeCell ref="A45:P45"/>
  </mergeCells>
  <hyperlinks>
    <hyperlink ref="A45" r:id="rId1" display="http://creativecommons.org/licenses/by-sa/4.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30" operator="equal" id="{5E83A7CA-A163-4503-9B7E-FC7F0CBB8B6F}">
            <xm:f>Values!$A$8</xm:f>
            <x14:dxf>
              <fill>
                <patternFill>
                  <bgColor rgb="FF92D050"/>
                </patternFill>
              </fill>
            </x14:dxf>
          </x14:cfRule>
          <x14:cfRule type="cellIs" priority="31" operator="equal" id="{1F25C65B-07F1-4D9A-93BF-F95834EFA2D2}">
            <xm:f>Values!$A$7</xm:f>
            <x14:dxf>
              <fill>
                <patternFill>
                  <bgColor rgb="FFFFFF00"/>
                </patternFill>
              </fill>
            </x14:dxf>
          </x14:cfRule>
          <x14:cfRule type="cellIs" priority="32" operator="equal" id="{A41C7C2D-4B83-404D-BDAB-17E42D90457B}">
            <xm:f>Values!$A$6</xm:f>
            <x14:dxf>
              <fill>
                <patternFill>
                  <bgColor rgb="FFFFC000"/>
                </patternFill>
              </fill>
            </x14:dxf>
          </x14:cfRule>
          <x14:cfRule type="cellIs" priority="33" operator="equal" id="{6F5372E2-C04C-42A7-AAB7-AFFD908C1472}">
            <xm:f>Values!$A$5</xm:f>
            <x14:dxf>
              <fill>
                <patternFill>
                  <bgColor rgb="FFFF0000"/>
                </patternFill>
              </fill>
            </x14:dxf>
          </x14:cfRule>
          <x14:cfRule type="cellIs" priority="34" operator="equal" id="{AA989F94-01DB-4C41-A45A-C0213A565D1C}">
            <xm:f>Values!$A$4</xm:f>
            <x14:dxf>
              <fill>
                <patternFill>
                  <bgColor rgb="FFC00000"/>
                </patternFill>
              </fill>
            </x14:dxf>
          </x14:cfRule>
          <xm:sqref>F21:F31</xm:sqref>
        </x14:conditionalFormatting>
        <x14:conditionalFormatting xmlns:xm="http://schemas.microsoft.com/office/excel/2006/main">
          <x14:cfRule type="cellIs" priority="26" operator="equal" id="{02C31943-E6D2-49A0-933E-A89799D9C508}">
            <xm:f>Values!$A$14</xm:f>
            <x14:dxf>
              <fill>
                <patternFill>
                  <bgColor rgb="FF92D050"/>
                </patternFill>
              </fill>
            </x14:dxf>
          </x14:cfRule>
          <x14:cfRule type="cellIs" priority="27" operator="equal" id="{7D259E30-B72C-478B-BA5E-2F672A62457B}">
            <xm:f>Values!$A$13</xm:f>
            <x14:dxf>
              <fill>
                <patternFill>
                  <bgColor rgb="FFFFFF00"/>
                </patternFill>
              </fill>
            </x14:dxf>
          </x14:cfRule>
          <x14:cfRule type="cellIs" priority="28" operator="equal" id="{9ED1CB3B-963A-4EF2-B9F7-53DF94A8007A}">
            <xm:f>Values!$A$12</xm:f>
            <x14:dxf>
              <fill>
                <patternFill>
                  <bgColor rgb="FFFFC000"/>
                </patternFill>
              </fill>
            </x14:dxf>
          </x14:cfRule>
          <x14:cfRule type="cellIs" priority="29" operator="equal" id="{F31B7589-E8C6-48C9-998B-0F529A5B2DE6}">
            <xm:f>Values!$A$11</xm:f>
            <x14:dxf>
              <fill>
                <patternFill>
                  <bgColor rgb="FFC00000"/>
                </patternFill>
              </fill>
            </x14:dxf>
          </x14:cfRule>
          <xm:sqref>G21:G31</xm:sqref>
        </x14:conditionalFormatting>
        <x14:conditionalFormatting xmlns:xm="http://schemas.microsoft.com/office/excel/2006/main">
          <x14:cfRule type="cellIs" priority="22" operator="equal" id="{039FFD27-7369-476C-B812-6BCAC28F8270}">
            <xm:f>Values!$A$20</xm:f>
            <x14:dxf>
              <fill>
                <patternFill>
                  <bgColor rgb="FF92D050"/>
                </patternFill>
              </fill>
            </x14:dxf>
          </x14:cfRule>
          <x14:cfRule type="cellIs" priority="23" operator="equal" id="{25F07C5E-780F-4A42-AC33-7A2FA69EE692}">
            <xm:f>Values!$A$19</xm:f>
            <x14:dxf>
              <fill>
                <patternFill>
                  <bgColor rgb="FFFFFF00"/>
                </patternFill>
              </fill>
            </x14:dxf>
          </x14:cfRule>
          <x14:cfRule type="cellIs" priority="24" operator="equal" id="{FEF45D5D-799A-46C1-9B87-EDC4D17E0AD8}">
            <xm:f>Values!$A$18</xm:f>
            <x14:dxf>
              <fill>
                <patternFill>
                  <bgColor rgb="FFFFC000"/>
                </patternFill>
              </fill>
            </x14:dxf>
          </x14:cfRule>
          <x14:cfRule type="cellIs" priority="25" operator="equal" id="{A8DA2A7A-95F8-4501-80EA-1741E1B49882}">
            <xm:f>Values!$A$17</xm:f>
            <x14:dxf>
              <fill>
                <patternFill>
                  <bgColor rgb="FFC00000"/>
                </patternFill>
              </fill>
            </x14:dxf>
          </x14:cfRule>
          <xm:sqref>H21:H31</xm:sqref>
        </x14:conditionalFormatting>
        <x14:conditionalFormatting xmlns:xm="http://schemas.microsoft.com/office/excel/2006/main">
          <x14:cfRule type="cellIs" priority="18" operator="equal" id="{0F6B7AC1-0A09-468E-9BE7-6C667207DDB9}">
            <xm:f>Values!$A$26</xm:f>
            <x14:dxf>
              <fill>
                <patternFill>
                  <bgColor rgb="FF92D050"/>
                </patternFill>
              </fill>
            </x14:dxf>
          </x14:cfRule>
          <x14:cfRule type="cellIs" priority="19" operator="equal" id="{5A9607A1-6FA0-46AF-81A0-9B6104BAB7AC}">
            <xm:f>Values!$A$25</xm:f>
            <x14:dxf>
              <fill>
                <patternFill>
                  <bgColor rgb="FFFFFF00"/>
                </patternFill>
              </fill>
            </x14:dxf>
          </x14:cfRule>
          <x14:cfRule type="cellIs" priority="20" operator="equal" id="{1DC22064-76EB-46F0-B77D-6394F4BE556C}">
            <xm:f>Values!$A$24</xm:f>
            <x14:dxf>
              <fill>
                <patternFill>
                  <bgColor rgb="FFFFC000"/>
                </patternFill>
              </fill>
            </x14:dxf>
          </x14:cfRule>
          <x14:cfRule type="cellIs" priority="21" operator="equal" id="{7A5C5A56-A40F-40EE-8298-C1BDDBEFB247}">
            <xm:f>Values!$A$23</xm:f>
            <x14:dxf>
              <fill>
                <patternFill>
                  <bgColor rgb="FFC00000"/>
                </patternFill>
              </fill>
            </x14:dxf>
          </x14:cfRule>
          <xm:sqref>I21:I31</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Values!$A$23:$A$26</xm:f>
          </x14:formula1>
          <xm:sqref>I21:I31</xm:sqref>
        </x14:dataValidation>
        <x14:dataValidation type="list" allowBlank="1" showInputMessage="1" showErrorMessage="1">
          <x14:formula1>
            <xm:f>Values!$A$17:$A$20</xm:f>
          </x14:formula1>
          <xm:sqref>H21:H31</xm:sqref>
        </x14:dataValidation>
        <x14:dataValidation type="list" allowBlank="1" showInputMessage="1" showErrorMessage="1">
          <x14:formula1>
            <xm:f>Values!$A$11:$A$14</xm:f>
          </x14:formula1>
          <xm:sqref>G21:G31</xm:sqref>
        </x14:dataValidation>
        <x14:dataValidation type="list" allowBlank="1" showInputMessage="1" showErrorMessage="1">
          <x14:formula1>
            <xm:f>Values!$A$4:$A$8</xm:f>
          </x14:formula1>
          <xm:sqref>F21:F31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zoomScale="80" zoomScaleNormal="80" workbookViewId="0">
      <selection sqref="A1:I1"/>
    </sheetView>
  </sheetViews>
  <sheetFormatPr defaultColWidth="8.88671875" defaultRowHeight="14.4"/>
  <cols>
    <col min="1" max="2" width="8.88671875" style="5"/>
    <col min="3" max="3" width="71.33203125" style="5" customWidth="1"/>
    <col min="4" max="4" width="19.88671875" style="5" bestFit="1" customWidth="1"/>
    <col min="5" max="5" width="30.6640625" style="5" customWidth="1"/>
    <col min="6" max="6" width="20.88671875" style="5" bestFit="1" customWidth="1"/>
    <col min="7" max="7" width="26.77734375" style="5" bestFit="1" customWidth="1"/>
    <col min="8" max="8" width="25" style="5" bestFit="1" customWidth="1"/>
    <col min="9" max="9" width="26.5546875" style="5" bestFit="1" customWidth="1"/>
    <col min="10" max="10" width="8.88671875" style="5"/>
    <col min="11" max="14" width="0" style="5" hidden="1" customWidth="1"/>
    <col min="15" max="16384" width="8.88671875" style="5"/>
  </cols>
  <sheetData>
    <row r="1" spans="1:9" ht="59.4" customHeight="1">
      <c r="A1" s="45" t="s">
        <v>35</v>
      </c>
      <c r="B1" s="45"/>
      <c r="C1" s="45"/>
      <c r="D1" s="45"/>
      <c r="E1" s="45"/>
      <c r="F1" s="45"/>
      <c r="G1" s="45"/>
      <c r="H1" s="45"/>
      <c r="I1" s="45"/>
    </row>
    <row r="20" spans="1:14">
      <c r="A20" s="4" t="s">
        <v>11</v>
      </c>
      <c r="B20" s="4" t="s">
        <v>10</v>
      </c>
      <c r="C20" s="4" t="s">
        <v>12</v>
      </c>
      <c r="D20" s="4" t="s">
        <v>368</v>
      </c>
      <c r="E20" s="4" t="s">
        <v>13</v>
      </c>
      <c r="F20" s="4" t="s">
        <v>355</v>
      </c>
      <c r="G20" s="4" t="s">
        <v>356</v>
      </c>
      <c r="H20" s="4" t="s">
        <v>357</v>
      </c>
      <c r="I20" s="4" t="s">
        <v>358</v>
      </c>
    </row>
    <row r="21" spans="1:14" ht="43.2">
      <c r="A21" s="10">
        <v>6.1</v>
      </c>
      <c r="B21" s="10" t="s">
        <v>0</v>
      </c>
      <c r="C21" s="24" t="s">
        <v>165</v>
      </c>
      <c r="D21" s="2" t="s">
        <v>305</v>
      </c>
      <c r="E21" s="6" t="s">
        <v>72</v>
      </c>
      <c r="F21" s="8" t="s">
        <v>331</v>
      </c>
      <c r="G21" s="8" t="s">
        <v>337</v>
      </c>
      <c r="H21" s="8" t="s">
        <v>342</v>
      </c>
      <c r="I21" s="8" t="s">
        <v>347</v>
      </c>
      <c r="K21" s="36">
        <f>IF(F21="No Policy",0,IF(F21="Informal Policy",0.25,IF(F21="Partial Written Policy",0.5,IF(F21="Written Policy",0.75,IF(F21="Approved Written Policy",1,"INVALID")))))</f>
        <v>0</v>
      </c>
      <c r="L21" s="36">
        <f>IF(G21="Not Implemented",0,IF(G21="Parts of Policy Implemented",0.33,IF(G21="Implemented on Some Systems",0.66,IF(G21="Implemented on All Systems",1,"INVALID"))))</f>
        <v>0</v>
      </c>
      <c r="M21" s="36">
        <f>IF(H21="Not Automated",0,IF(H21="Parts of Policy Automated",0.33,IF(H21="Automated on Some Systems",0.66,IF(H21="Automated on All Systems",1,"INVALID"))))</f>
        <v>0</v>
      </c>
      <c r="N21" s="36">
        <f>IF(I21="Not Reported",0,IF(I21="Parts of Policy Reported",0.33,IF(I21="Reported on Some Systems",0.66,IF(I21="Reported on All Systems",1,"INVALID"))))</f>
        <v>0</v>
      </c>
    </row>
    <row r="22" spans="1:14" ht="129" customHeight="1">
      <c r="A22" s="10">
        <v>6.2</v>
      </c>
      <c r="B22" s="10" t="s">
        <v>0</v>
      </c>
      <c r="C22" s="24" t="s">
        <v>166</v>
      </c>
      <c r="D22" s="2" t="s">
        <v>305</v>
      </c>
      <c r="E22" s="7" t="s">
        <v>79</v>
      </c>
      <c r="F22" s="8" t="s">
        <v>331</v>
      </c>
      <c r="G22" s="8" t="s">
        <v>337</v>
      </c>
      <c r="H22" s="8" t="s">
        <v>342</v>
      </c>
      <c r="I22" s="8" t="s">
        <v>347</v>
      </c>
      <c r="K22" s="36">
        <f t="shared" ref="K22:K31" si="0">IF(F22="No Policy",0,IF(F22="Informal Policy",0.25,IF(F22="Partial Written Policy",0.5,IF(F22="Written Policy",0.75,IF(F22="Approved Written Policy",1,"INVALID")))))</f>
        <v>0</v>
      </c>
      <c r="L22" s="36">
        <f t="shared" ref="L22:L31" si="1">IF(G22="Not Implemented",0,IF(G22="Parts of Policy Implemented",0.33,IF(G22="Implemented on Some Systems",0.66,IF(G22="Implemented on All Systems",1,"INVALID"))))</f>
        <v>0</v>
      </c>
      <c r="M22" s="36">
        <f t="shared" ref="M22:M31" si="2">IF(H22="Not Automated",0,IF(H22="Parts of Policy Automated",0.33,IF(H22="Automated on Some Systems",0.66,IF(H22="Automated on All Systems",1,"INVALID"))))</f>
        <v>0</v>
      </c>
      <c r="N22" s="36">
        <f t="shared" ref="N22:N31" si="3">IF(I22="Not Reported",0,IF(I22="Parts of Policy Reported",0.33,IF(I22="Reported on Some Systems",0.66,IF(I22="Reported on All Systems",1,"INVALID"))))</f>
        <v>0</v>
      </c>
    </row>
    <row r="23" spans="1:14" ht="43.2">
      <c r="A23" s="10">
        <v>6.3</v>
      </c>
      <c r="B23" s="10" t="s">
        <v>24</v>
      </c>
      <c r="C23" s="24" t="s">
        <v>167</v>
      </c>
      <c r="D23" s="2" t="s">
        <v>305</v>
      </c>
      <c r="E23" s="7" t="s">
        <v>80</v>
      </c>
      <c r="F23" s="8" t="s">
        <v>331</v>
      </c>
      <c r="G23" s="8" t="s">
        <v>337</v>
      </c>
      <c r="H23" s="8" t="s">
        <v>342</v>
      </c>
      <c r="I23" s="8" t="s">
        <v>347</v>
      </c>
      <c r="K23" s="36">
        <f t="shared" si="0"/>
        <v>0</v>
      </c>
      <c r="L23" s="36">
        <f t="shared" si="1"/>
        <v>0</v>
      </c>
      <c r="M23" s="36">
        <f t="shared" si="2"/>
        <v>0</v>
      </c>
      <c r="N23" s="36">
        <f t="shared" si="3"/>
        <v>0</v>
      </c>
    </row>
    <row r="24" spans="1:14" ht="72">
      <c r="A24" s="10">
        <v>6.4</v>
      </c>
      <c r="B24" s="10" t="s">
        <v>24</v>
      </c>
      <c r="C24" s="24" t="s">
        <v>168</v>
      </c>
      <c r="D24" s="2" t="s">
        <v>304</v>
      </c>
      <c r="E24" s="7" t="s">
        <v>80</v>
      </c>
      <c r="F24" s="8" t="s">
        <v>331</v>
      </c>
      <c r="G24" s="8" t="s">
        <v>337</v>
      </c>
      <c r="H24" s="8" t="s">
        <v>342</v>
      </c>
      <c r="I24" s="8" t="s">
        <v>347</v>
      </c>
      <c r="K24" s="36">
        <f t="shared" si="0"/>
        <v>0</v>
      </c>
      <c r="L24" s="36">
        <f t="shared" si="1"/>
        <v>0</v>
      </c>
      <c r="M24" s="36">
        <f t="shared" si="2"/>
        <v>0</v>
      </c>
      <c r="N24" s="36">
        <f t="shared" si="3"/>
        <v>0</v>
      </c>
    </row>
    <row r="25" spans="1:14" ht="28.8">
      <c r="A25" s="10">
        <v>6.5</v>
      </c>
      <c r="B25" s="10" t="s">
        <v>24</v>
      </c>
      <c r="C25" s="24" t="s">
        <v>169</v>
      </c>
      <c r="D25" s="2" t="s">
        <v>305</v>
      </c>
      <c r="E25" s="7" t="s">
        <v>80</v>
      </c>
      <c r="F25" s="8" t="s">
        <v>331</v>
      </c>
      <c r="G25" s="8" t="s">
        <v>337</v>
      </c>
      <c r="H25" s="8" t="s">
        <v>342</v>
      </c>
      <c r="I25" s="8" t="s">
        <v>347</v>
      </c>
      <c r="K25" s="36">
        <f t="shared" si="0"/>
        <v>0</v>
      </c>
      <c r="L25" s="36">
        <f t="shared" si="1"/>
        <v>0</v>
      </c>
      <c r="M25" s="36">
        <f t="shared" si="2"/>
        <v>0</v>
      </c>
      <c r="N25" s="36">
        <f t="shared" si="3"/>
        <v>0</v>
      </c>
    </row>
    <row r="26" spans="1:14" ht="43.2">
      <c r="A26" s="10">
        <v>6.6</v>
      </c>
      <c r="B26" s="10" t="s">
        <v>24</v>
      </c>
      <c r="C26" s="24" t="s">
        <v>170</v>
      </c>
      <c r="D26" s="2" t="s">
        <v>305</v>
      </c>
      <c r="E26" s="7" t="s">
        <v>80</v>
      </c>
      <c r="F26" s="8" t="s">
        <v>331</v>
      </c>
      <c r="G26" s="8" t="s">
        <v>337</v>
      </c>
      <c r="H26" s="8" t="s">
        <v>342</v>
      </c>
      <c r="I26" s="8" t="s">
        <v>347</v>
      </c>
      <c r="K26" s="36">
        <f t="shared" si="0"/>
        <v>0</v>
      </c>
      <c r="L26" s="36">
        <f t="shared" si="1"/>
        <v>0</v>
      </c>
      <c r="M26" s="36">
        <f t="shared" si="2"/>
        <v>0</v>
      </c>
      <c r="N26" s="36">
        <f t="shared" si="3"/>
        <v>0</v>
      </c>
    </row>
    <row r="27" spans="1:14" ht="72" customHeight="1">
      <c r="A27" s="10">
        <v>6.7</v>
      </c>
      <c r="B27" s="10" t="s">
        <v>26</v>
      </c>
      <c r="C27" s="24" t="s">
        <v>171</v>
      </c>
      <c r="D27" s="2" t="s">
        <v>304</v>
      </c>
      <c r="E27" s="7" t="s">
        <v>80</v>
      </c>
      <c r="F27" s="8" t="s">
        <v>331</v>
      </c>
      <c r="G27" s="8" t="s">
        <v>337</v>
      </c>
      <c r="H27" s="8" t="s">
        <v>342</v>
      </c>
      <c r="I27" s="8" t="s">
        <v>347</v>
      </c>
      <c r="K27" s="36">
        <f t="shared" si="0"/>
        <v>0</v>
      </c>
      <c r="L27" s="36">
        <f t="shared" si="1"/>
        <v>0</v>
      </c>
      <c r="M27" s="36">
        <f t="shared" si="2"/>
        <v>0</v>
      </c>
      <c r="N27" s="36">
        <f t="shared" si="3"/>
        <v>0</v>
      </c>
    </row>
    <row r="28" spans="1:14" ht="43.2">
      <c r="A28" s="10">
        <v>6.8</v>
      </c>
      <c r="B28" s="10" t="s">
        <v>26</v>
      </c>
      <c r="C28" s="24" t="s">
        <v>172</v>
      </c>
      <c r="D28" s="2" t="s">
        <v>304</v>
      </c>
      <c r="E28" s="7" t="s">
        <v>80</v>
      </c>
      <c r="F28" s="8" t="s">
        <v>331</v>
      </c>
      <c r="G28" s="8" t="s">
        <v>337</v>
      </c>
      <c r="H28" s="8" t="s">
        <v>342</v>
      </c>
      <c r="I28" s="8" t="s">
        <v>347</v>
      </c>
      <c r="K28" s="36">
        <f t="shared" si="0"/>
        <v>0</v>
      </c>
      <c r="L28" s="36">
        <f t="shared" si="1"/>
        <v>0</v>
      </c>
      <c r="M28" s="36">
        <f t="shared" si="2"/>
        <v>0</v>
      </c>
      <c r="N28" s="36">
        <f t="shared" si="3"/>
        <v>0</v>
      </c>
    </row>
    <row r="29" spans="1:14" ht="43.2">
      <c r="A29" s="10">
        <v>6.9</v>
      </c>
      <c r="B29" s="10" t="s">
        <v>26</v>
      </c>
      <c r="C29" s="24" t="s">
        <v>173</v>
      </c>
      <c r="D29" s="2" t="s">
        <v>305</v>
      </c>
      <c r="E29" s="7" t="s">
        <v>80</v>
      </c>
      <c r="F29" s="8" t="s">
        <v>331</v>
      </c>
      <c r="G29" s="8" t="s">
        <v>337</v>
      </c>
      <c r="H29" s="8" t="s">
        <v>342</v>
      </c>
      <c r="I29" s="8" t="s">
        <v>347</v>
      </c>
      <c r="K29" s="36">
        <f t="shared" si="0"/>
        <v>0</v>
      </c>
      <c r="L29" s="36">
        <f t="shared" si="1"/>
        <v>0</v>
      </c>
      <c r="M29" s="36">
        <f t="shared" si="2"/>
        <v>0</v>
      </c>
      <c r="N29" s="36">
        <f t="shared" si="3"/>
        <v>0</v>
      </c>
    </row>
    <row r="30" spans="1:14" ht="30" customHeight="1">
      <c r="A30" s="23" t="s">
        <v>163</v>
      </c>
      <c r="B30" s="22" t="s">
        <v>26</v>
      </c>
      <c r="C30" s="24" t="s">
        <v>174</v>
      </c>
      <c r="D30" s="2" t="s">
        <v>305</v>
      </c>
      <c r="E30" s="7" t="s">
        <v>84</v>
      </c>
      <c r="F30" s="8" t="s">
        <v>331</v>
      </c>
      <c r="G30" s="8" t="s">
        <v>337</v>
      </c>
      <c r="H30" s="8" t="s">
        <v>342</v>
      </c>
      <c r="I30" s="8" t="s">
        <v>347</v>
      </c>
      <c r="K30" s="36">
        <f t="shared" si="0"/>
        <v>0</v>
      </c>
      <c r="L30" s="36">
        <f t="shared" si="1"/>
        <v>0</v>
      </c>
      <c r="M30" s="36">
        <f t="shared" si="2"/>
        <v>0</v>
      </c>
      <c r="N30" s="36">
        <f t="shared" si="3"/>
        <v>0</v>
      </c>
    </row>
    <row r="31" spans="1:14" ht="43.2">
      <c r="A31" s="23" t="s">
        <v>164</v>
      </c>
      <c r="B31" s="22" t="s">
        <v>26</v>
      </c>
      <c r="C31" s="24" t="s">
        <v>175</v>
      </c>
      <c r="D31" s="2" t="s">
        <v>305</v>
      </c>
      <c r="E31" s="7" t="s">
        <v>80</v>
      </c>
      <c r="F31" s="8" t="s">
        <v>331</v>
      </c>
      <c r="G31" s="8" t="s">
        <v>337</v>
      </c>
      <c r="H31" s="8" t="s">
        <v>342</v>
      </c>
      <c r="I31" s="8" t="s">
        <v>347</v>
      </c>
      <c r="K31" s="36">
        <f t="shared" si="0"/>
        <v>0</v>
      </c>
      <c r="L31" s="36">
        <f t="shared" si="1"/>
        <v>0</v>
      </c>
      <c r="M31" s="36">
        <f t="shared" si="2"/>
        <v>0</v>
      </c>
      <c r="N31" s="36">
        <f t="shared" si="3"/>
        <v>0</v>
      </c>
    </row>
    <row r="33" spans="1:16">
      <c r="E33" s="3" t="s">
        <v>101</v>
      </c>
      <c r="G33" s="37">
        <f>AVERAGE(K21:K31)</f>
        <v>0</v>
      </c>
    </row>
    <row r="34" spans="1:16">
      <c r="E34" s="7" t="s">
        <v>20</v>
      </c>
      <c r="F34" s="7"/>
      <c r="G34" s="37">
        <f>AVERAGE(L21:L31)</f>
        <v>0</v>
      </c>
    </row>
    <row r="35" spans="1:16">
      <c r="E35" s="7" t="s">
        <v>21</v>
      </c>
      <c r="F35" s="7"/>
      <c r="G35" s="37">
        <f>AVERAGE(M21:M31)</f>
        <v>0</v>
      </c>
    </row>
    <row r="36" spans="1:16">
      <c r="E36" s="7" t="s">
        <v>22</v>
      </c>
      <c r="F36" s="7"/>
      <c r="G36" s="37">
        <f>AVERAGE(N21:N31)</f>
        <v>0</v>
      </c>
    </row>
    <row r="37" spans="1:16">
      <c r="E37" s="7" t="s">
        <v>23</v>
      </c>
      <c r="F37" s="7"/>
      <c r="G37" s="37">
        <f>AVERAGE(G33:G36)</f>
        <v>0</v>
      </c>
    </row>
    <row r="38" spans="1:16">
      <c r="E38" s="7" t="s">
        <v>14</v>
      </c>
      <c r="F38" s="7"/>
      <c r="G38" s="37">
        <f>AVERAGE(L21,L22,L23,L25,L26,L29,L30,L31)</f>
        <v>0</v>
      </c>
      <c r="H38" s="9"/>
      <c r="I38" s="9"/>
    </row>
    <row r="39" spans="1:16">
      <c r="E39" s="7" t="s">
        <v>15</v>
      </c>
      <c r="F39" s="7"/>
      <c r="G39" s="37">
        <f>AVERAGE(M21,M22,M23,M25,M26,M29,M30,M31)</f>
        <v>0</v>
      </c>
    </row>
    <row r="40" spans="1:16">
      <c r="E40" s="7" t="s">
        <v>16</v>
      </c>
      <c r="F40" s="7"/>
      <c r="G40" s="37">
        <f>AVERAGE(N21,N22,N23,N25,N26,N29,N30,N31)</f>
        <v>0</v>
      </c>
    </row>
    <row r="41" spans="1:16">
      <c r="E41" s="7" t="s">
        <v>17</v>
      </c>
      <c r="F41" s="7"/>
      <c r="G41" s="37">
        <f>AVERAGE(L24,L27,L28)</f>
        <v>0</v>
      </c>
    </row>
    <row r="42" spans="1:16">
      <c r="E42" s="7" t="s">
        <v>18</v>
      </c>
      <c r="F42" s="7"/>
      <c r="G42" s="37">
        <f>AVERAGE(M24,M27,M28)</f>
        <v>0</v>
      </c>
    </row>
    <row r="43" spans="1:16">
      <c r="E43" s="7" t="s">
        <v>19</v>
      </c>
      <c r="F43" s="7"/>
      <c r="G43" s="37">
        <f>AVERAGE(N24,N27,N28)</f>
        <v>0</v>
      </c>
    </row>
    <row r="45" spans="1:16" ht="30" customHeight="1">
      <c r="A45" s="49" t="s">
        <v>329</v>
      </c>
      <c r="B45" s="49"/>
      <c r="C45" s="49"/>
      <c r="D45" s="49"/>
      <c r="E45" s="49"/>
      <c r="F45" s="49"/>
      <c r="G45" s="49"/>
      <c r="H45" s="49"/>
      <c r="I45" s="49"/>
      <c r="J45" s="49"/>
      <c r="K45" s="49"/>
      <c r="L45" s="49"/>
      <c r="M45" s="49"/>
      <c r="N45" s="49"/>
      <c r="O45" s="49"/>
      <c r="P45" s="49"/>
    </row>
  </sheetData>
  <mergeCells count="2">
    <mergeCell ref="A1:I1"/>
    <mergeCell ref="A45:P45"/>
  </mergeCells>
  <hyperlinks>
    <hyperlink ref="A45" r:id="rId1" display="http://creativecommons.org/licenses/by-sa/4.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30" operator="equal" id="{9AC3E9A1-2E90-494F-A21D-E29E96EBC689}">
            <xm:f>Values!$A$8</xm:f>
            <x14:dxf>
              <fill>
                <patternFill>
                  <bgColor rgb="FF92D050"/>
                </patternFill>
              </fill>
            </x14:dxf>
          </x14:cfRule>
          <x14:cfRule type="cellIs" priority="31" operator="equal" id="{CC56E620-073A-4249-960F-84029FDAA3F2}">
            <xm:f>Values!$A$7</xm:f>
            <x14:dxf>
              <fill>
                <patternFill>
                  <bgColor rgb="FFFFFF00"/>
                </patternFill>
              </fill>
            </x14:dxf>
          </x14:cfRule>
          <x14:cfRule type="cellIs" priority="32" operator="equal" id="{2BC91DA4-B869-49FD-9E64-A674FE46F664}">
            <xm:f>Values!$A$6</xm:f>
            <x14:dxf>
              <fill>
                <patternFill>
                  <bgColor rgb="FFFFC000"/>
                </patternFill>
              </fill>
            </x14:dxf>
          </x14:cfRule>
          <x14:cfRule type="cellIs" priority="33" operator="equal" id="{08184AB1-C241-4D1E-B453-6814691461FE}">
            <xm:f>Values!$A$5</xm:f>
            <x14:dxf>
              <fill>
                <patternFill>
                  <bgColor rgb="FFFF0000"/>
                </patternFill>
              </fill>
            </x14:dxf>
          </x14:cfRule>
          <x14:cfRule type="cellIs" priority="34" operator="equal" id="{0A7F2E86-0A31-40E8-A367-1FC551F899C6}">
            <xm:f>Values!$A$4</xm:f>
            <x14:dxf>
              <fill>
                <patternFill>
                  <bgColor rgb="FFC00000"/>
                </patternFill>
              </fill>
            </x14:dxf>
          </x14:cfRule>
          <xm:sqref>F21</xm:sqref>
        </x14:conditionalFormatting>
        <x14:conditionalFormatting xmlns:xm="http://schemas.microsoft.com/office/excel/2006/main">
          <x14:cfRule type="cellIs" priority="26" operator="equal" id="{7B47E493-8C13-48E8-B037-9CD31CD002FF}">
            <xm:f>Values!$A$14</xm:f>
            <x14:dxf>
              <fill>
                <patternFill>
                  <bgColor rgb="FF92D050"/>
                </patternFill>
              </fill>
            </x14:dxf>
          </x14:cfRule>
          <x14:cfRule type="cellIs" priority="27" operator="equal" id="{B6B3F786-CB5C-4C97-86B9-F72DB009ED76}">
            <xm:f>Values!$A$13</xm:f>
            <x14:dxf>
              <fill>
                <patternFill>
                  <bgColor rgb="FFFFFF00"/>
                </patternFill>
              </fill>
            </x14:dxf>
          </x14:cfRule>
          <x14:cfRule type="cellIs" priority="28" operator="equal" id="{33926611-0404-4B68-A29B-D949227C5FE4}">
            <xm:f>Values!$A$12</xm:f>
            <x14:dxf>
              <fill>
                <patternFill>
                  <bgColor rgb="FFFFC000"/>
                </patternFill>
              </fill>
            </x14:dxf>
          </x14:cfRule>
          <x14:cfRule type="cellIs" priority="29" operator="equal" id="{370505E9-434A-4157-B352-7B17AAFBC2F4}">
            <xm:f>Values!$A$11</xm:f>
            <x14:dxf>
              <fill>
                <patternFill>
                  <bgColor rgb="FFC00000"/>
                </patternFill>
              </fill>
            </x14:dxf>
          </x14:cfRule>
          <xm:sqref>G21</xm:sqref>
        </x14:conditionalFormatting>
        <x14:conditionalFormatting xmlns:xm="http://schemas.microsoft.com/office/excel/2006/main">
          <x14:cfRule type="cellIs" priority="22" operator="equal" id="{6271EC40-4779-45A6-B472-13E92603F741}">
            <xm:f>Values!$A$20</xm:f>
            <x14:dxf>
              <fill>
                <patternFill>
                  <bgColor rgb="FF92D050"/>
                </patternFill>
              </fill>
            </x14:dxf>
          </x14:cfRule>
          <x14:cfRule type="cellIs" priority="23" operator="equal" id="{DAB98993-9C63-498E-83F2-29689FE36A4D}">
            <xm:f>Values!$A$19</xm:f>
            <x14:dxf>
              <fill>
                <patternFill>
                  <bgColor rgb="FFFFFF00"/>
                </patternFill>
              </fill>
            </x14:dxf>
          </x14:cfRule>
          <x14:cfRule type="cellIs" priority="24" operator="equal" id="{0F2E5CB9-E623-4A58-BB9B-56E8BF9245D3}">
            <xm:f>Values!$A$18</xm:f>
            <x14:dxf>
              <fill>
                <patternFill>
                  <bgColor rgb="FFFFC000"/>
                </patternFill>
              </fill>
            </x14:dxf>
          </x14:cfRule>
          <x14:cfRule type="cellIs" priority="25" operator="equal" id="{5CDE9273-17FA-4FFD-8829-4D43EF8D98EB}">
            <xm:f>Values!$A$17</xm:f>
            <x14:dxf>
              <fill>
                <patternFill>
                  <bgColor rgb="FFC00000"/>
                </patternFill>
              </fill>
            </x14:dxf>
          </x14:cfRule>
          <xm:sqref>H21</xm:sqref>
        </x14:conditionalFormatting>
        <x14:conditionalFormatting xmlns:xm="http://schemas.microsoft.com/office/excel/2006/main">
          <x14:cfRule type="cellIs" priority="18" operator="equal" id="{3DDDDB65-016F-4064-B02A-5E57A87078DA}">
            <xm:f>Values!$A$26</xm:f>
            <x14:dxf>
              <fill>
                <patternFill>
                  <bgColor rgb="FF92D050"/>
                </patternFill>
              </fill>
            </x14:dxf>
          </x14:cfRule>
          <x14:cfRule type="cellIs" priority="19" operator="equal" id="{559A71DD-5A16-4CD2-A42E-2A0016542D20}">
            <xm:f>Values!$A$25</xm:f>
            <x14:dxf>
              <fill>
                <patternFill>
                  <bgColor rgb="FFFFFF00"/>
                </patternFill>
              </fill>
            </x14:dxf>
          </x14:cfRule>
          <x14:cfRule type="cellIs" priority="20" operator="equal" id="{B164A66F-DE30-424C-ACEB-2428B297E018}">
            <xm:f>Values!$A$24</xm:f>
            <x14:dxf>
              <fill>
                <patternFill>
                  <bgColor rgb="FFFFC000"/>
                </patternFill>
              </fill>
            </x14:dxf>
          </x14:cfRule>
          <x14:cfRule type="cellIs" priority="21" operator="equal" id="{F2C80B00-31B3-4B0B-B7D0-C71FA238A1F2}">
            <xm:f>Values!$A$23</xm:f>
            <x14:dxf>
              <fill>
                <patternFill>
                  <bgColor rgb="FFC00000"/>
                </patternFill>
              </fill>
            </x14:dxf>
          </x14:cfRule>
          <xm:sqref>I21</xm:sqref>
        </x14:conditionalFormatting>
        <x14:conditionalFormatting xmlns:xm="http://schemas.microsoft.com/office/excel/2006/main">
          <x14:cfRule type="cellIs" priority="13" operator="equal" id="{BFB03B8F-91B5-4853-AC73-EE442025D784}">
            <xm:f>Values!$A$8</xm:f>
            <x14:dxf>
              <fill>
                <patternFill>
                  <bgColor rgb="FF92D050"/>
                </patternFill>
              </fill>
            </x14:dxf>
          </x14:cfRule>
          <x14:cfRule type="cellIs" priority="14" operator="equal" id="{B7CD0C03-C867-4D3C-B482-2374178EF5A3}">
            <xm:f>Values!$A$7</xm:f>
            <x14:dxf>
              <fill>
                <patternFill>
                  <bgColor rgb="FFFFFF00"/>
                </patternFill>
              </fill>
            </x14:dxf>
          </x14:cfRule>
          <x14:cfRule type="cellIs" priority="15" operator="equal" id="{C5A28422-2E4E-4F03-B979-26108BA19D82}">
            <xm:f>Values!$A$6</xm:f>
            <x14:dxf>
              <fill>
                <patternFill>
                  <bgColor rgb="FFFFC000"/>
                </patternFill>
              </fill>
            </x14:dxf>
          </x14:cfRule>
          <x14:cfRule type="cellIs" priority="16" operator="equal" id="{4C75AF8D-6FFB-4716-B767-0AD0AF6957AB}">
            <xm:f>Values!$A$5</xm:f>
            <x14:dxf>
              <fill>
                <patternFill>
                  <bgColor rgb="FFFF0000"/>
                </patternFill>
              </fill>
            </x14:dxf>
          </x14:cfRule>
          <x14:cfRule type="cellIs" priority="17" operator="equal" id="{87CCF484-EC92-4C88-AD57-ADBB117575A1}">
            <xm:f>Values!$A$4</xm:f>
            <x14:dxf>
              <fill>
                <patternFill>
                  <bgColor rgb="FFC00000"/>
                </patternFill>
              </fill>
            </x14:dxf>
          </x14:cfRule>
          <xm:sqref>F22:F31</xm:sqref>
        </x14:conditionalFormatting>
        <x14:conditionalFormatting xmlns:xm="http://schemas.microsoft.com/office/excel/2006/main">
          <x14:cfRule type="cellIs" priority="9" operator="equal" id="{29AE3B3B-3F8A-4041-B492-8BB97B4AA563}">
            <xm:f>Values!$A$14</xm:f>
            <x14:dxf>
              <fill>
                <patternFill>
                  <bgColor rgb="FF92D050"/>
                </patternFill>
              </fill>
            </x14:dxf>
          </x14:cfRule>
          <x14:cfRule type="cellIs" priority="10" operator="equal" id="{A3B2B68C-6925-494D-A90B-B8C48B7E8D99}">
            <xm:f>Values!$A$13</xm:f>
            <x14:dxf>
              <fill>
                <patternFill>
                  <bgColor rgb="FFFFFF00"/>
                </patternFill>
              </fill>
            </x14:dxf>
          </x14:cfRule>
          <x14:cfRule type="cellIs" priority="11" operator="equal" id="{746A88AC-F185-49EF-B964-4513A4E6C5F1}">
            <xm:f>Values!$A$12</xm:f>
            <x14:dxf>
              <fill>
                <patternFill>
                  <bgColor rgb="FFFFC000"/>
                </patternFill>
              </fill>
            </x14:dxf>
          </x14:cfRule>
          <x14:cfRule type="cellIs" priority="12" operator="equal" id="{3EC1A195-FABB-491E-AD82-F1AA5D74C9E9}">
            <xm:f>Values!$A$11</xm:f>
            <x14:dxf>
              <fill>
                <patternFill>
                  <bgColor rgb="FFC00000"/>
                </patternFill>
              </fill>
            </x14:dxf>
          </x14:cfRule>
          <xm:sqref>G22:G31</xm:sqref>
        </x14:conditionalFormatting>
        <x14:conditionalFormatting xmlns:xm="http://schemas.microsoft.com/office/excel/2006/main">
          <x14:cfRule type="cellIs" priority="5" operator="equal" id="{F8734E6D-CBD3-4AFD-9559-5EEB92B31CD5}">
            <xm:f>Values!$A$20</xm:f>
            <x14:dxf>
              <fill>
                <patternFill>
                  <bgColor rgb="FF92D050"/>
                </patternFill>
              </fill>
            </x14:dxf>
          </x14:cfRule>
          <x14:cfRule type="cellIs" priority="6" operator="equal" id="{47710CB8-7DB2-43C5-857F-18A512E3C5EC}">
            <xm:f>Values!$A$19</xm:f>
            <x14:dxf>
              <fill>
                <patternFill>
                  <bgColor rgb="FFFFFF00"/>
                </patternFill>
              </fill>
            </x14:dxf>
          </x14:cfRule>
          <x14:cfRule type="cellIs" priority="7" operator="equal" id="{822DD35D-B609-410B-A4FF-E03B41583D65}">
            <xm:f>Values!$A$18</xm:f>
            <x14:dxf>
              <fill>
                <patternFill>
                  <bgColor rgb="FFFFC000"/>
                </patternFill>
              </fill>
            </x14:dxf>
          </x14:cfRule>
          <x14:cfRule type="cellIs" priority="8" operator="equal" id="{D99FF96B-E9F3-42A6-AF2F-57EAC9A562BE}">
            <xm:f>Values!$A$17</xm:f>
            <x14:dxf>
              <fill>
                <patternFill>
                  <bgColor rgb="FFC00000"/>
                </patternFill>
              </fill>
            </x14:dxf>
          </x14:cfRule>
          <xm:sqref>H22:H31</xm:sqref>
        </x14:conditionalFormatting>
        <x14:conditionalFormatting xmlns:xm="http://schemas.microsoft.com/office/excel/2006/main">
          <x14:cfRule type="cellIs" priority="1" operator="equal" id="{AB295F03-209D-45D0-A24F-648FA34809E9}">
            <xm:f>Values!$A$26</xm:f>
            <x14:dxf>
              <fill>
                <patternFill>
                  <bgColor rgb="FF92D050"/>
                </patternFill>
              </fill>
            </x14:dxf>
          </x14:cfRule>
          <x14:cfRule type="cellIs" priority="2" operator="equal" id="{FDCCF07D-5491-4883-A055-85E5ABF498D5}">
            <xm:f>Values!$A$25</xm:f>
            <x14:dxf>
              <fill>
                <patternFill>
                  <bgColor rgb="FFFFFF00"/>
                </patternFill>
              </fill>
            </x14:dxf>
          </x14:cfRule>
          <x14:cfRule type="cellIs" priority="3" operator="equal" id="{13E0B11C-270C-4DC3-A0C3-06CC0B4BC37D}">
            <xm:f>Values!$A$24</xm:f>
            <x14:dxf>
              <fill>
                <patternFill>
                  <bgColor rgb="FFFFC000"/>
                </patternFill>
              </fill>
            </x14:dxf>
          </x14:cfRule>
          <x14:cfRule type="cellIs" priority="4" operator="equal" id="{06E8AC1D-CFF1-4A20-89E9-D4256DA5B640}">
            <xm:f>Values!$A$23</xm:f>
            <x14:dxf>
              <fill>
                <patternFill>
                  <bgColor rgb="FFC00000"/>
                </patternFill>
              </fill>
            </x14:dxf>
          </x14:cfRule>
          <xm:sqref>I22:I31</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Values!$A$23:$A$26</xm:f>
          </x14:formula1>
          <xm:sqref>I21:I31</xm:sqref>
        </x14:dataValidation>
        <x14:dataValidation type="list" allowBlank="1" showInputMessage="1" showErrorMessage="1">
          <x14:formula1>
            <xm:f>Values!$A$17:$A$20</xm:f>
          </x14:formula1>
          <xm:sqref>H21:H31</xm:sqref>
        </x14:dataValidation>
        <x14:dataValidation type="list" allowBlank="1" showInputMessage="1" showErrorMessage="1">
          <x14:formula1>
            <xm:f>Values!$A$11:$A$14</xm:f>
          </x14:formula1>
          <xm:sqref>G21:G31</xm:sqref>
        </x14:dataValidation>
        <x14:dataValidation type="list" allowBlank="1" showInputMessage="1" showErrorMessage="1">
          <x14:formula1>
            <xm:f>Values!$A$4:$A$8</xm:f>
          </x14:formula1>
          <xm:sqref>F21:F31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zoomScale="80" zoomScaleNormal="80" workbookViewId="0">
      <selection sqref="A1:I1"/>
    </sheetView>
  </sheetViews>
  <sheetFormatPr defaultColWidth="8.88671875" defaultRowHeight="14.4"/>
  <cols>
    <col min="1" max="2" width="8.88671875" style="5"/>
    <col min="3" max="3" width="71.33203125" style="5" customWidth="1"/>
    <col min="4" max="4" width="19.88671875" style="5" bestFit="1" customWidth="1"/>
    <col min="5" max="5" width="30.6640625" style="5" customWidth="1"/>
    <col min="6" max="6" width="20.88671875" style="5" bestFit="1" customWidth="1"/>
    <col min="7" max="7" width="26.77734375" style="5" bestFit="1" customWidth="1"/>
    <col min="8" max="8" width="25" style="5" bestFit="1" customWidth="1"/>
    <col min="9" max="9" width="26.5546875" style="5" bestFit="1" customWidth="1"/>
    <col min="10" max="10" width="8.88671875" style="5"/>
    <col min="11" max="14" width="0" style="5" hidden="1" customWidth="1"/>
    <col min="15" max="16384" width="8.88671875" style="5"/>
  </cols>
  <sheetData>
    <row r="1" spans="1:9" ht="59.4" customHeight="1">
      <c r="A1" s="45" t="s">
        <v>323</v>
      </c>
      <c r="B1" s="45"/>
      <c r="C1" s="45"/>
      <c r="D1" s="45"/>
      <c r="E1" s="45"/>
      <c r="F1" s="45"/>
      <c r="G1" s="45"/>
      <c r="H1" s="45"/>
      <c r="I1" s="45"/>
    </row>
    <row r="20" spans="1:14">
      <c r="A20" s="4" t="s">
        <v>11</v>
      </c>
      <c r="B20" s="4" t="s">
        <v>10</v>
      </c>
      <c r="C20" s="4" t="s">
        <v>12</v>
      </c>
      <c r="D20" s="4" t="s">
        <v>368</v>
      </c>
      <c r="E20" s="4" t="s">
        <v>13</v>
      </c>
      <c r="F20" s="4" t="s">
        <v>355</v>
      </c>
      <c r="G20" s="4" t="s">
        <v>356</v>
      </c>
      <c r="H20" s="4" t="s">
        <v>357</v>
      </c>
      <c r="I20" s="4" t="s">
        <v>358</v>
      </c>
    </row>
    <row r="21" spans="1:14" ht="57.6">
      <c r="A21" s="10">
        <v>7.1</v>
      </c>
      <c r="B21" s="10" t="s">
        <v>0</v>
      </c>
      <c r="C21" s="28" t="s">
        <v>176</v>
      </c>
      <c r="D21" s="2" t="s">
        <v>305</v>
      </c>
      <c r="E21" s="7" t="s">
        <v>82</v>
      </c>
      <c r="F21" s="8" t="s">
        <v>331</v>
      </c>
      <c r="G21" s="8" t="s">
        <v>337</v>
      </c>
      <c r="H21" s="8" t="s">
        <v>342</v>
      </c>
      <c r="I21" s="8" t="s">
        <v>347</v>
      </c>
      <c r="K21" s="36">
        <f>IF(F21="No Policy",0,IF(F21="Informal Policy",0.25,IF(F21="Partial Written Policy",0.5,IF(F21="Written Policy",0.75,IF(F21="Approved Written Policy",1,"INVALID")))))</f>
        <v>0</v>
      </c>
      <c r="L21" s="36">
        <f>IF(G21="Not Implemented",0,IF(G21="Parts of Policy Implemented",0.33,IF(G21="Implemented on Some Systems",0.66,IF(G21="Implemented on All Systems",1,"INVALID"))))</f>
        <v>0</v>
      </c>
      <c r="M21" s="36">
        <f>IF(H21="Not Automated",0,IF(H21="Parts of Policy Automated",0.33,IF(H21="Automated on Some Systems",0.66,IF(H21="Automated on All Systems",1,"INVALID"))))</f>
        <v>0</v>
      </c>
      <c r="N21" s="36">
        <f>IF(I21="Not Reported",0,IF(I21="Parts of Policy Reported",0.33,IF(I21="Reported on Some Systems",0.66,IF(I21="Reported on All Systems",1,"INVALID"))))</f>
        <v>0</v>
      </c>
    </row>
    <row r="22" spans="1:14" ht="57.6">
      <c r="A22" s="10">
        <v>7.2</v>
      </c>
      <c r="B22" s="10" t="s">
        <v>0</v>
      </c>
      <c r="C22" s="28" t="s">
        <v>177</v>
      </c>
      <c r="D22" s="2" t="s">
        <v>304</v>
      </c>
      <c r="E22" s="7" t="s">
        <v>309</v>
      </c>
      <c r="F22" s="8" t="s">
        <v>331</v>
      </c>
      <c r="G22" s="8" t="s">
        <v>337</v>
      </c>
      <c r="H22" s="8" t="s">
        <v>342</v>
      </c>
      <c r="I22" s="8" t="s">
        <v>347</v>
      </c>
      <c r="K22" s="36">
        <f t="shared" ref="K22:K32" si="0">IF(F22="No Policy",0,IF(F22="Informal Policy",0.25,IF(F22="Partial Written Policy",0.5,IF(F22="Written Policy",0.75,IF(F22="Approved Written Policy",1,"INVALID")))))</f>
        <v>0</v>
      </c>
      <c r="L22" s="36">
        <f t="shared" ref="L22:L32" si="1">IF(G22="Not Implemented",0,IF(G22="Parts of Policy Implemented",0.33,IF(G22="Implemented on Some Systems",0.66,IF(G22="Implemented on All Systems",1,"INVALID"))))</f>
        <v>0</v>
      </c>
      <c r="M22" s="36">
        <f t="shared" ref="M22:M32" si="2">IF(H22="Not Automated",0,IF(H22="Parts of Policy Automated",0.33,IF(H22="Automated on Some Systems",0.66,IF(H22="Automated on All Systems",1,"INVALID"))))</f>
        <v>0</v>
      </c>
      <c r="N22" s="36">
        <f t="shared" ref="N22:N32" si="3">IF(I22="Not Reported",0,IF(I22="Parts of Policy Reported",0.33,IF(I22="Reported on Some Systems",0.66,IF(I22="Reported on All Systems",1,"INVALID"))))</f>
        <v>0</v>
      </c>
    </row>
    <row r="23" spans="1:14" ht="57.6">
      <c r="A23" s="10">
        <v>7.3</v>
      </c>
      <c r="B23" s="10" t="s">
        <v>47</v>
      </c>
      <c r="C23" s="28" t="s">
        <v>178</v>
      </c>
      <c r="D23" s="2" t="s">
        <v>303</v>
      </c>
      <c r="E23" s="7" t="s">
        <v>81</v>
      </c>
      <c r="F23" s="8" t="s">
        <v>331</v>
      </c>
      <c r="G23" s="8" t="s">
        <v>337</v>
      </c>
      <c r="H23" s="8" t="s">
        <v>342</v>
      </c>
      <c r="I23" s="8" t="s">
        <v>347</v>
      </c>
      <c r="K23" s="36">
        <f t="shared" si="0"/>
        <v>0</v>
      </c>
      <c r="L23" s="36">
        <f t="shared" si="1"/>
        <v>0</v>
      </c>
      <c r="M23" s="36">
        <f t="shared" si="2"/>
        <v>0</v>
      </c>
      <c r="N23" s="36">
        <f t="shared" si="3"/>
        <v>0</v>
      </c>
    </row>
    <row r="24" spans="1:14" ht="43.2">
      <c r="A24" s="10">
        <v>7.4</v>
      </c>
      <c r="B24" s="10" t="s">
        <v>26</v>
      </c>
      <c r="C24" s="28" t="s">
        <v>179</v>
      </c>
      <c r="D24" s="2" t="s">
        <v>305</v>
      </c>
      <c r="E24" s="7" t="s">
        <v>82</v>
      </c>
      <c r="F24" s="8" t="s">
        <v>331</v>
      </c>
      <c r="G24" s="8" t="s">
        <v>337</v>
      </c>
      <c r="H24" s="8" t="s">
        <v>342</v>
      </c>
      <c r="I24" s="8" t="s">
        <v>347</v>
      </c>
      <c r="K24" s="36">
        <f t="shared" si="0"/>
        <v>0</v>
      </c>
      <c r="L24" s="36">
        <f t="shared" si="1"/>
        <v>0</v>
      </c>
      <c r="M24" s="36">
        <f t="shared" si="2"/>
        <v>0</v>
      </c>
      <c r="N24" s="36">
        <f t="shared" si="3"/>
        <v>0</v>
      </c>
    </row>
    <row r="25" spans="1:14" ht="57.6">
      <c r="A25" s="10">
        <v>7.5</v>
      </c>
      <c r="B25" s="10" t="s">
        <v>26</v>
      </c>
      <c r="C25" s="28" t="s">
        <v>180</v>
      </c>
      <c r="D25" s="2" t="s">
        <v>305</v>
      </c>
      <c r="E25" s="6" t="s">
        <v>310</v>
      </c>
      <c r="F25" s="8" t="s">
        <v>331</v>
      </c>
      <c r="G25" s="8" t="s">
        <v>337</v>
      </c>
      <c r="H25" s="8" t="s">
        <v>342</v>
      </c>
      <c r="I25" s="8" t="s">
        <v>347</v>
      </c>
      <c r="K25" s="36">
        <f t="shared" si="0"/>
        <v>0</v>
      </c>
      <c r="L25" s="36">
        <f t="shared" si="1"/>
        <v>0</v>
      </c>
      <c r="M25" s="36">
        <f t="shared" si="2"/>
        <v>0</v>
      </c>
      <c r="N25" s="36">
        <f t="shared" si="3"/>
        <v>0</v>
      </c>
    </row>
    <row r="26" spans="1:14" ht="28.8">
      <c r="A26" s="10">
        <v>7.6</v>
      </c>
      <c r="B26" s="10" t="s">
        <v>26</v>
      </c>
      <c r="C26" s="28" t="s">
        <v>184</v>
      </c>
      <c r="D26" s="2" t="s">
        <v>305</v>
      </c>
      <c r="E26" s="6" t="s">
        <v>310</v>
      </c>
      <c r="F26" s="8" t="s">
        <v>331</v>
      </c>
      <c r="G26" s="8" t="s">
        <v>337</v>
      </c>
      <c r="H26" s="8" t="s">
        <v>342</v>
      </c>
      <c r="I26" s="8" t="s">
        <v>347</v>
      </c>
      <c r="K26" s="36">
        <f t="shared" si="0"/>
        <v>0</v>
      </c>
      <c r="L26" s="36">
        <f t="shared" si="1"/>
        <v>0</v>
      </c>
      <c r="M26" s="36">
        <f t="shared" si="2"/>
        <v>0</v>
      </c>
      <c r="N26" s="36">
        <f t="shared" si="3"/>
        <v>0</v>
      </c>
    </row>
    <row r="27" spans="1:14" ht="14.4" customHeight="1">
      <c r="A27" s="50">
        <v>7.7</v>
      </c>
      <c r="B27" s="50" t="s">
        <v>26</v>
      </c>
      <c r="C27" s="51" t="s">
        <v>181</v>
      </c>
      <c r="D27" s="2" t="s">
        <v>305</v>
      </c>
      <c r="E27" s="6" t="s">
        <v>310</v>
      </c>
      <c r="F27" s="8" t="s">
        <v>331</v>
      </c>
      <c r="G27" s="8" t="s">
        <v>337</v>
      </c>
      <c r="H27" s="8" t="s">
        <v>342</v>
      </c>
      <c r="I27" s="8" t="s">
        <v>347</v>
      </c>
      <c r="K27" s="36">
        <f t="shared" si="0"/>
        <v>0</v>
      </c>
      <c r="L27" s="36">
        <f t="shared" si="1"/>
        <v>0</v>
      </c>
      <c r="M27" s="36">
        <f t="shared" si="2"/>
        <v>0</v>
      </c>
      <c r="N27" s="36">
        <f t="shared" si="3"/>
        <v>0</v>
      </c>
    </row>
    <row r="28" spans="1:14" ht="14.4" customHeight="1">
      <c r="A28" s="50"/>
      <c r="B28" s="50"/>
      <c r="C28" s="51"/>
      <c r="D28" s="32" t="s">
        <v>305</v>
      </c>
      <c r="E28" s="6" t="s">
        <v>8</v>
      </c>
      <c r="F28" s="8" t="s">
        <v>331</v>
      </c>
      <c r="G28" s="8" t="s">
        <v>337</v>
      </c>
      <c r="H28" s="8" t="s">
        <v>342</v>
      </c>
      <c r="I28" s="8" t="s">
        <v>347</v>
      </c>
      <c r="K28" s="36">
        <f t="shared" si="0"/>
        <v>0</v>
      </c>
      <c r="L28" s="36">
        <f t="shared" si="1"/>
        <v>0</v>
      </c>
      <c r="M28" s="36">
        <f t="shared" si="2"/>
        <v>0</v>
      </c>
      <c r="N28" s="36">
        <f t="shared" si="3"/>
        <v>0</v>
      </c>
    </row>
    <row r="29" spans="1:14">
      <c r="A29" s="50"/>
      <c r="B29" s="50"/>
      <c r="C29" s="51"/>
      <c r="D29" s="2" t="s">
        <v>305</v>
      </c>
      <c r="E29" s="6" t="s">
        <v>9</v>
      </c>
      <c r="F29" s="8" t="s">
        <v>331</v>
      </c>
      <c r="G29" s="8" t="s">
        <v>337</v>
      </c>
      <c r="H29" s="8" t="s">
        <v>342</v>
      </c>
      <c r="I29" s="8" t="s">
        <v>347</v>
      </c>
      <c r="K29" s="36">
        <f t="shared" si="0"/>
        <v>0</v>
      </c>
      <c r="L29" s="36">
        <f t="shared" si="1"/>
        <v>0</v>
      </c>
      <c r="M29" s="36">
        <f t="shared" si="2"/>
        <v>0</v>
      </c>
      <c r="N29" s="36">
        <f t="shared" si="3"/>
        <v>0</v>
      </c>
    </row>
    <row r="30" spans="1:14" ht="28.8">
      <c r="A30" s="10">
        <v>7.8</v>
      </c>
      <c r="B30" s="10" t="s">
        <v>26</v>
      </c>
      <c r="C30" s="28" t="s">
        <v>182</v>
      </c>
      <c r="D30" s="2" t="s">
        <v>305</v>
      </c>
      <c r="E30" s="6" t="s">
        <v>310</v>
      </c>
      <c r="F30" s="8" t="s">
        <v>331</v>
      </c>
      <c r="G30" s="8" t="s">
        <v>337</v>
      </c>
      <c r="H30" s="8" t="s">
        <v>342</v>
      </c>
      <c r="I30" s="8" t="s">
        <v>347</v>
      </c>
      <c r="K30" s="36">
        <f t="shared" si="0"/>
        <v>0</v>
      </c>
      <c r="L30" s="36">
        <f t="shared" si="1"/>
        <v>0</v>
      </c>
      <c r="M30" s="36">
        <f t="shared" si="2"/>
        <v>0</v>
      </c>
      <c r="N30" s="36">
        <f t="shared" si="3"/>
        <v>0</v>
      </c>
    </row>
    <row r="31" spans="1:14" ht="28.8">
      <c r="A31" s="10">
        <v>7.9</v>
      </c>
      <c r="B31" s="10" t="s">
        <v>26</v>
      </c>
      <c r="C31" s="28" t="s">
        <v>183</v>
      </c>
      <c r="D31" s="2" t="s">
        <v>305</v>
      </c>
      <c r="E31" s="6" t="s">
        <v>310</v>
      </c>
      <c r="F31" s="8" t="s">
        <v>331</v>
      </c>
      <c r="G31" s="8" t="s">
        <v>337</v>
      </c>
      <c r="H31" s="8" t="s">
        <v>342</v>
      </c>
      <c r="I31" s="8" t="s">
        <v>347</v>
      </c>
      <c r="K31" s="36">
        <f t="shared" si="0"/>
        <v>0</v>
      </c>
      <c r="L31" s="36">
        <f t="shared" si="1"/>
        <v>0</v>
      </c>
      <c r="M31" s="36">
        <f t="shared" si="2"/>
        <v>0</v>
      </c>
      <c r="N31" s="36">
        <f t="shared" si="3"/>
        <v>0</v>
      </c>
    </row>
    <row r="32" spans="1:14" ht="57.6">
      <c r="A32" s="10" t="s">
        <v>48</v>
      </c>
      <c r="B32" s="10" t="s">
        <v>26</v>
      </c>
      <c r="C32" s="28" t="s">
        <v>185</v>
      </c>
      <c r="D32" s="2" t="s">
        <v>305</v>
      </c>
      <c r="E32" s="7" t="s">
        <v>82</v>
      </c>
      <c r="F32" s="8" t="s">
        <v>331</v>
      </c>
      <c r="G32" s="8" t="s">
        <v>337</v>
      </c>
      <c r="H32" s="8" t="s">
        <v>342</v>
      </c>
      <c r="I32" s="8" t="s">
        <v>347</v>
      </c>
      <c r="K32" s="36">
        <f t="shared" si="0"/>
        <v>0</v>
      </c>
      <c r="L32" s="36">
        <f t="shared" si="1"/>
        <v>0</v>
      </c>
      <c r="M32" s="36">
        <f t="shared" si="2"/>
        <v>0</v>
      </c>
      <c r="N32" s="36">
        <f t="shared" si="3"/>
        <v>0</v>
      </c>
    </row>
    <row r="34" spans="1:16">
      <c r="E34" s="3" t="s">
        <v>101</v>
      </c>
      <c r="G34" s="37">
        <f>AVERAGE(K21:L32)</f>
        <v>0</v>
      </c>
    </row>
    <row r="35" spans="1:16">
      <c r="E35" s="7" t="s">
        <v>20</v>
      </c>
      <c r="F35" s="7"/>
      <c r="G35" s="37">
        <f>AVERAGE(L21:L32)</f>
        <v>0</v>
      </c>
    </row>
    <row r="36" spans="1:16">
      <c r="E36" s="7" t="s">
        <v>21</v>
      </c>
      <c r="F36" s="7"/>
      <c r="G36" s="37">
        <f>AVERAGE(M21:M32)</f>
        <v>0</v>
      </c>
    </row>
    <row r="37" spans="1:16">
      <c r="E37" s="7" t="s">
        <v>22</v>
      </c>
      <c r="F37" s="7"/>
      <c r="G37" s="37">
        <f>AVERAGE(N21:N32)</f>
        <v>0</v>
      </c>
    </row>
    <row r="38" spans="1:16">
      <c r="E38" s="7" t="s">
        <v>23</v>
      </c>
      <c r="F38" s="7"/>
      <c r="G38" s="37">
        <f>AVERAGE(G34:G37)</f>
        <v>0</v>
      </c>
    </row>
    <row r="39" spans="1:16">
      <c r="E39" s="7" t="s">
        <v>14</v>
      </c>
      <c r="F39" s="7"/>
      <c r="G39" s="37">
        <f>AVERAGE(L21,L24,L25,L26,L27,L28,L29,L30,L31,L32)</f>
        <v>0</v>
      </c>
      <c r="H39" s="9"/>
      <c r="I39" s="9"/>
    </row>
    <row r="40" spans="1:16">
      <c r="E40" s="7" t="s">
        <v>15</v>
      </c>
      <c r="F40" s="7"/>
      <c r="G40" s="37">
        <f>AVERAGE(M21,M24,M25,M26,M27,M28,M29,M30,M31,M32)</f>
        <v>0</v>
      </c>
    </row>
    <row r="41" spans="1:16">
      <c r="E41" s="7" t="s">
        <v>16</v>
      </c>
      <c r="F41" s="7"/>
      <c r="G41" s="37">
        <f>AVERAGE(N21,N24,N25,N26,N27,N28,N29,N30,N31,N32)</f>
        <v>0</v>
      </c>
    </row>
    <row r="42" spans="1:16">
      <c r="E42" s="7" t="s">
        <v>17</v>
      </c>
      <c r="F42" s="7"/>
      <c r="G42" s="37">
        <f>AVERAGE(L22,L23)</f>
        <v>0</v>
      </c>
    </row>
    <row r="43" spans="1:16">
      <c r="E43" s="7" t="s">
        <v>18</v>
      </c>
      <c r="F43" s="7"/>
      <c r="G43" s="37">
        <f>AVERAGE(M22,M23)</f>
        <v>0</v>
      </c>
    </row>
    <row r="44" spans="1:16">
      <c r="E44" s="7" t="s">
        <v>19</v>
      </c>
      <c r="F44" s="7"/>
      <c r="G44" s="37">
        <f>AVERAGE(N22,N23)</f>
        <v>0</v>
      </c>
    </row>
    <row r="46" spans="1:16" ht="30" customHeight="1">
      <c r="A46" s="49" t="s">
        <v>329</v>
      </c>
      <c r="B46" s="49"/>
      <c r="C46" s="49"/>
      <c r="D46" s="49"/>
      <c r="E46" s="49"/>
      <c r="F46" s="49"/>
      <c r="G46" s="49"/>
      <c r="H46" s="49"/>
      <c r="I46" s="49"/>
      <c r="J46" s="49"/>
      <c r="K46" s="49"/>
      <c r="L46" s="49"/>
      <c r="M46" s="49"/>
      <c r="N46" s="49"/>
      <c r="O46" s="49"/>
      <c r="P46" s="49"/>
    </row>
  </sheetData>
  <mergeCells count="5">
    <mergeCell ref="A1:I1"/>
    <mergeCell ref="C27:C29"/>
    <mergeCell ref="B27:B29"/>
    <mergeCell ref="A27:A29"/>
    <mergeCell ref="A46:P46"/>
  </mergeCells>
  <hyperlinks>
    <hyperlink ref="A46" r:id="rId1" display="http://creativecommons.org/licenses/by-sa/4.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30" operator="equal" id="{C35FE984-12E2-4994-85C0-5BE5C33877B4}">
            <xm:f>Values!$A$8</xm:f>
            <x14:dxf>
              <fill>
                <patternFill>
                  <bgColor rgb="FF92D050"/>
                </patternFill>
              </fill>
            </x14:dxf>
          </x14:cfRule>
          <x14:cfRule type="cellIs" priority="31" operator="equal" id="{CAE05DDE-7E8C-4ABE-9270-CB1FA926C8D5}">
            <xm:f>Values!$A$7</xm:f>
            <x14:dxf>
              <fill>
                <patternFill>
                  <bgColor rgb="FFFFFF00"/>
                </patternFill>
              </fill>
            </x14:dxf>
          </x14:cfRule>
          <x14:cfRule type="cellIs" priority="32" operator="equal" id="{1597DAA8-BED1-4A4B-828E-6C7C87FA7386}">
            <xm:f>Values!$A$6</xm:f>
            <x14:dxf>
              <fill>
                <patternFill>
                  <bgColor rgb="FFFFC000"/>
                </patternFill>
              </fill>
            </x14:dxf>
          </x14:cfRule>
          <x14:cfRule type="cellIs" priority="33" operator="equal" id="{530D9716-688A-4496-8DDF-3FE028D645A4}">
            <xm:f>Values!$A$5</xm:f>
            <x14:dxf>
              <fill>
                <patternFill>
                  <bgColor rgb="FFFF0000"/>
                </patternFill>
              </fill>
            </x14:dxf>
          </x14:cfRule>
          <x14:cfRule type="cellIs" priority="34" operator="equal" id="{4BB7CBD5-EF76-465A-AF82-2562BB094550}">
            <xm:f>Values!$A$4</xm:f>
            <x14:dxf>
              <fill>
                <patternFill>
                  <bgColor rgb="FFC00000"/>
                </patternFill>
              </fill>
            </x14:dxf>
          </x14:cfRule>
          <xm:sqref>F21</xm:sqref>
        </x14:conditionalFormatting>
        <x14:conditionalFormatting xmlns:xm="http://schemas.microsoft.com/office/excel/2006/main">
          <x14:cfRule type="cellIs" priority="26" operator="equal" id="{78DC69A1-125B-4D6E-9258-9E3F1F297F77}">
            <xm:f>Values!$A$14</xm:f>
            <x14:dxf>
              <fill>
                <patternFill>
                  <bgColor rgb="FF92D050"/>
                </patternFill>
              </fill>
            </x14:dxf>
          </x14:cfRule>
          <x14:cfRule type="cellIs" priority="27" operator="equal" id="{94554F61-9216-485F-999C-103CD0512597}">
            <xm:f>Values!$A$13</xm:f>
            <x14:dxf>
              <fill>
                <patternFill>
                  <bgColor rgb="FFFFFF00"/>
                </patternFill>
              </fill>
            </x14:dxf>
          </x14:cfRule>
          <x14:cfRule type="cellIs" priority="28" operator="equal" id="{A5868D7C-F698-4D95-B39A-C9BDDFC5C5D5}">
            <xm:f>Values!$A$12</xm:f>
            <x14:dxf>
              <fill>
                <patternFill>
                  <bgColor rgb="FFFFC000"/>
                </patternFill>
              </fill>
            </x14:dxf>
          </x14:cfRule>
          <x14:cfRule type="cellIs" priority="29" operator="equal" id="{070D73FB-7C6F-401C-A287-4FB099CC5B93}">
            <xm:f>Values!$A$11</xm:f>
            <x14:dxf>
              <fill>
                <patternFill>
                  <bgColor rgb="FFC00000"/>
                </patternFill>
              </fill>
            </x14:dxf>
          </x14:cfRule>
          <xm:sqref>G21</xm:sqref>
        </x14:conditionalFormatting>
        <x14:conditionalFormatting xmlns:xm="http://schemas.microsoft.com/office/excel/2006/main">
          <x14:cfRule type="cellIs" priority="22" operator="equal" id="{1A6A8D03-F00D-42DF-ADF7-D5C36EA4CF69}">
            <xm:f>Values!$A$20</xm:f>
            <x14:dxf>
              <fill>
                <patternFill>
                  <bgColor rgb="FF92D050"/>
                </patternFill>
              </fill>
            </x14:dxf>
          </x14:cfRule>
          <x14:cfRule type="cellIs" priority="23" operator="equal" id="{1D7234B4-BA57-4401-B939-0F5D0C3286CA}">
            <xm:f>Values!$A$19</xm:f>
            <x14:dxf>
              <fill>
                <patternFill>
                  <bgColor rgb="FFFFFF00"/>
                </patternFill>
              </fill>
            </x14:dxf>
          </x14:cfRule>
          <x14:cfRule type="cellIs" priority="24" operator="equal" id="{A73396BA-5CFC-43C9-A420-FDD8213A64BA}">
            <xm:f>Values!$A$18</xm:f>
            <x14:dxf>
              <fill>
                <patternFill>
                  <bgColor rgb="FFFFC000"/>
                </patternFill>
              </fill>
            </x14:dxf>
          </x14:cfRule>
          <x14:cfRule type="cellIs" priority="25" operator="equal" id="{C762D2A5-2211-4B45-A86B-B67A96BAFCCE}">
            <xm:f>Values!$A$17</xm:f>
            <x14:dxf>
              <fill>
                <patternFill>
                  <bgColor rgb="FFC00000"/>
                </patternFill>
              </fill>
            </x14:dxf>
          </x14:cfRule>
          <xm:sqref>H21</xm:sqref>
        </x14:conditionalFormatting>
        <x14:conditionalFormatting xmlns:xm="http://schemas.microsoft.com/office/excel/2006/main">
          <x14:cfRule type="cellIs" priority="18" operator="equal" id="{743C8889-17AA-4232-ADDA-BC9B5F772E6A}">
            <xm:f>Values!$A$26</xm:f>
            <x14:dxf>
              <fill>
                <patternFill>
                  <bgColor rgb="FF92D050"/>
                </patternFill>
              </fill>
            </x14:dxf>
          </x14:cfRule>
          <x14:cfRule type="cellIs" priority="19" operator="equal" id="{2FD0E3BF-4C87-4080-B99A-0DDEA7B1398D}">
            <xm:f>Values!$A$25</xm:f>
            <x14:dxf>
              <fill>
                <patternFill>
                  <bgColor rgb="FFFFFF00"/>
                </patternFill>
              </fill>
            </x14:dxf>
          </x14:cfRule>
          <x14:cfRule type="cellIs" priority="20" operator="equal" id="{397CA0FF-507A-448D-ADC3-99494C4ED576}">
            <xm:f>Values!$A$24</xm:f>
            <x14:dxf>
              <fill>
                <patternFill>
                  <bgColor rgb="FFFFC000"/>
                </patternFill>
              </fill>
            </x14:dxf>
          </x14:cfRule>
          <x14:cfRule type="cellIs" priority="21" operator="equal" id="{26A72C82-F9EE-4A18-9029-E4D0EA440150}">
            <xm:f>Values!$A$23</xm:f>
            <x14:dxf>
              <fill>
                <patternFill>
                  <bgColor rgb="FFC00000"/>
                </patternFill>
              </fill>
            </x14:dxf>
          </x14:cfRule>
          <xm:sqref>I21</xm:sqref>
        </x14:conditionalFormatting>
        <x14:conditionalFormatting xmlns:xm="http://schemas.microsoft.com/office/excel/2006/main">
          <x14:cfRule type="cellIs" priority="13" operator="equal" id="{C48F1929-AF2C-4D3E-882A-EE4D08C85638}">
            <xm:f>Values!$A$8</xm:f>
            <x14:dxf>
              <fill>
                <patternFill>
                  <bgColor rgb="FF92D050"/>
                </patternFill>
              </fill>
            </x14:dxf>
          </x14:cfRule>
          <x14:cfRule type="cellIs" priority="14" operator="equal" id="{C1E54423-22BA-4104-9B60-44620BCFB34F}">
            <xm:f>Values!$A$7</xm:f>
            <x14:dxf>
              <fill>
                <patternFill>
                  <bgColor rgb="FFFFFF00"/>
                </patternFill>
              </fill>
            </x14:dxf>
          </x14:cfRule>
          <x14:cfRule type="cellIs" priority="15" operator="equal" id="{A5AC7BA9-48BF-4CCF-BD0F-BD139A253B66}">
            <xm:f>Values!$A$6</xm:f>
            <x14:dxf>
              <fill>
                <patternFill>
                  <bgColor rgb="FFFFC000"/>
                </patternFill>
              </fill>
            </x14:dxf>
          </x14:cfRule>
          <x14:cfRule type="cellIs" priority="16" operator="equal" id="{8F23F249-0DCE-4F65-8F0F-640687545FB6}">
            <xm:f>Values!$A$5</xm:f>
            <x14:dxf>
              <fill>
                <patternFill>
                  <bgColor rgb="FFFF0000"/>
                </patternFill>
              </fill>
            </x14:dxf>
          </x14:cfRule>
          <x14:cfRule type="cellIs" priority="17" operator="equal" id="{B6FCC7AC-24E4-432A-94D4-99FB87723146}">
            <xm:f>Values!$A$4</xm:f>
            <x14:dxf>
              <fill>
                <patternFill>
                  <bgColor rgb="FFC00000"/>
                </patternFill>
              </fill>
            </x14:dxf>
          </x14:cfRule>
          <xm:sqref>F22:F32</xm:sqref>
        </x14:conditionalFormatting>
        <x14:conditionalFormatting xmlns:xm="http://schemas.microsoft.com/office/excel/2006/main">
          <x14:cfRule type="cellIs" priority="9" operator="equal" id="{27F820D1-930B-4147-8621-927E119172B3}">
            <xm:f>Values!$A$14</xm:f>
            <x14:dxf>
              <fill>
                <patternFill>
                  <bgColor rgb="FF92D050"/>
                </patternFill>
              </fill>
            </x14:dxf>
          </x14:cfRule>
          <x14:cfRule type="cellIs" priority="10" operator="equal" id="{D14EA952-7C05-4995-A01E-840DB2D63958}">
            <xm:f>Values!$A$13</xm:f>
            <x14:dxf>
              <fill>
                <patternFill>
                  <bgColor rgb="FFFFFF00"/>
                </patternFill>
              </fill>
            </x14:dxf>
          </x14:cfRule>
          <x14:cfRule type="cellIs" priority="11" operator="equal" id="{C1448456-5C41-4DF3-9E16-F41690E5DF45}">
            <xm:f>Values!$A$12</xm:f>
            <x14:dxf>
              <fill>
                <patternFill>
                  <bgColor rgb="FFFFC000"/>
                </patternFill>
              </fill>
            </x14:dxf>
          </x14:cfRule>
          <x14:cfRule type="cellIs" priority="12" operator="equal" id="{D8E1EF45-34A0-4EA5-848F-1A3142D75E0C}">
            <xm:f>Values!$A$11</xm:f>
            <x14:dxf>
              <fill>
                <patternFill>
                  <bgColor rgb="FFC00000"/>
                </patternFill>
              </fill>
            </x14:dxf>
          </x14:cfRule>
          <xm:sqref>G22:G32</xm:sqref>
        </x14:conditionalFormatting>
        <x14:conditionalFormatting xmlns:xm="http://schemas.microsoft.com/office/excel/2006/main">
          <x14:cfRule type="cellIs" priority="5" operator="equal" id="{1BA82675-52A8-46FF-A85F-5FD81C4D9725}">
            <xm:f>Values!$A$20</xm:f>
            <x14:dxf>
              <fill>
                <patternFill>
                  <bgColor rgb="FF92D050"/>
                </patternFill>
              </fill>
            </x14:dxf>
          </x14:cfRule>
          <x14:cfRule type="cellIs" priority="6" operator="equal" id="{AA7CBA45-1711-4914-9EF3-DE90EDA333E8}">
            <xm:f>Values!$A$19</xm:f>
            <x14:dxf>
              <fill>
                <patternFill>
                  <bgColor rgb="FFFFFF00"/>
                </patternFill>
              </fill>
            </x14:dxf>
          </x14:cfRule>
          <x14:cfRule type="cellIs" priority="7" operator="equal" id="{BC03D510-58B9-4BC6-80DF-7B557D6909FE}">
            <xm:f>Values!$A$18</xm:f>
            <x14:dxf>
              <fill>
                <patternFill>
                  <bgColor rgb="FFFFC000"/>
                </patternFill>
              </fill>
            </x14:dxf>
          </x14:cfRule>
          <x14:cfRule type="cellIs" priority="8" operator="equal" id="{77F5582B-1B86-4422-B62B-78402F1F864D}">
            <xm:f>Values!$A$17</xm:f>
            <x14:dxf>
              <fill>
                <patternFill>
                  <bgColor rgb="FFC00000"/>
                </patternFill>
              </fill>
            </x14:dxf>
          </x14:cfRule>
          <xm:sqref>H22:H32</xm:sqref>
        </x14:conditionalFormatting>
        <x14:conditionalFormatting xmlns:xm="http://schemas.microsoft.com/office/excel/2006/main">
          <x14:cfRule type="cellIs" priority="1" operator="equal" id="{CF821593-966D-4B95-95B6-E3AC2D41BC46}">
            <xm:f>Values!$A$26</xm:f>
            <x14:dxf>
              <fill>
                <patternFill>
                  <bgColor rgb="FF92D050"/>
                </patternFill>
              </fill>
            </x14:dxf>
          </x14:cfRule>
          <x14:cfRule type="cellIs" priority="2" operator="equal" id="{6C9397EB-2900-4B30-BC0B-6100F8E5E5BD}">
            <xm:f>Values!$A$25</xm:f>
            <x14:dxf>
              <fill>
                <patternFill>
                  <bgColor rgb="FFFFFF00"/>
                </patternFill>
              </fill>
            </x14:dxf>
          </x14:cfRule>
          <x14:cfRule type="cellIs" priority="3" operator="equal" id="{C028E789-2778-4C3F-8B92-17F069E76B29}">
            <xm:f>Values!$A$24</xm:f>
            <x14:dxf>
              <fill>
                <patternFill>
                  <bgColor rgb="FFFFC000"/>
                </patternFill>
              </fill>
            </x14:dxf>
          </x14:cfRule>
          <x14:cfRule type="cellIs" priority="4" operator="equal" id="{57440B1D-9A65-4357-8820-BED6A718C89D}">
            <xm:f>Values!$A$23</xm:f>
            <x14:dxf>
              <fill>
                <patternFill>
                  <bgColor rgb="FFC00000"/>
                </patternFill>
              </fill>
            </x14:dxf>
          </x14:cfRule>
          <xm:sqref>I22:I32</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Values!$A$23:$A$26</xm:f>
          </x14:formula1>
          <xm:sqref>I21:I32</xm:sqref>
        </x14:dataValidation>
        <x14:dataValidation type="list" allowBlank="1" showInputMessage="1" showErrorMessage="1">
          <x14:formula1>
            <xm:f>Values!$A$17:$A$20</xm:f>
          </x14:formula1>
          <xm:sqref>H21:H32</xm:sqref>
        </x14:dataValidation>
        <x14:dataValidation type="list" allowBlank="1" showInputMessage="1" showErrorMessage="1">
          <x14:formula1>
            <xm:f>Values!$A$11:$A$14</xm:f>
          </x14:formula1>
          <xm:sqref>G21:G32</xm:sqref>
        </x14:dataValidation>
        <x14:dataValidation type="list" allowBlank="1" showInputMessage="1" showErrorMessage="1">
          <x14:formula1>
            <xm:f>Values!$A$4:$A$8</xm:f>
          </x14:formula1>
          <xm:sqref>F21:F32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ReadMe</vt:lpstr>
      <vt:lpstr>Dashboard</vt:lpstr>
      <vt:lpstr>CSC #1</vt:lpstr>
      <vt:lpstr>CSC #2</vt:lpstr>
      <vt:lpstr>CSC #3</vt:lpstr>
      <vt:lpstr>CSC #4</vt:lpstr>
      <vt:lpstr>CSC #5</vt:lpstr>
      <vt:lpstr>CSC #6</vt:lpstr>
      <vt:lpstr>CSC #7</vt:lpstr>
      <vt:lpstr>CSC #8</vt:lpstr>
      <vt:lpstr>CSC #9</vt:lpstr>
      <vt:lpstr>CSC #10</vt:lpstr>
      <vt:lpstr>CSC #11</vt:lpstr>
      <vt:lpstr>CSC #12</vt:lpstr>
      <vt:lpstr>CSC #13</vt:lpstr>
      <vt:lpstr>CSC #14</vt:lpstr>
      <vt:lpstr>CSC #15</vt:lpstr>
      <vt:lpstr>CSC #16</vt:lpstr>
      <vt:lpstr>CSC #17</vt:lpstr>
      <vt:lpstr>CSC #18</vt:lpstr>
      <vt:lpstr>CSC #19</vt:lpstr>
      <vt:lpstr>CSC #20</vt:lpstr>
      <vt:lpstr>Values</vt:lpstr>
    </vt:vector>
  </TitlesOfParts>
  <Company>Enclave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Tarala</dc:creator>
  <cp:lastModifiedBy>James Tarala</cp:lastModifiedBy>
  <dcterms:created xsi:type="dcterms:W3CDTF">2014-02-04T12:41:39Z</dcterms:created>
  <dcterms:modified xsi:type="dcterms:W3CDTF">2014-07-22T12:00:39Z</dcterms:modified>
</cp:coreProperties>
</file>