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5.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6.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7.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8.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9.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0.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1.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2.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3.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4.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5.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16.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7.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18.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9.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20.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21.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22.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23.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24.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25.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26.xml" ContentType="application/vnd.openxmlformats-officedocument.drawing+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27.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28.xml" ContentType="application/vnd.openxmlformats-officedocument.drawing+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29.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30.xml" ContentType="application/vnd.openxmlformats-officedocument.drawing+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31.xml" ContentType="application/vnd.openxmlformats-officedocument.drawing+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32.xml" ContentType="application/vnd.openxmlformats-officedocument.drawing+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33.xml" ContentType="application/vnd.openxmlformats-officedocument.drawing+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34.xml" ContentType="application/vnd.openxmlformats-officedocument.drawing+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35.xml" ContentType="application/vnd.openxmlformats-officedocument.drawing+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drawings/drawing36.xml" ContentType="application/vnd.openxmlformats-officedocument.drawing+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37.xml" ContentType="application/vnd.openxmlformats-officedocument.drawing+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drawings/drawing38.xml" ContentType="application/vnd.openxmlformats-officedocument.drawing+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39.xml" ContentType="application/vnd.openxmlformats-officedocument.drawing+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drawings/drawing40.xml" ContentType="application/vnd.openxmlformats-officedocument.drawing+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41.xml" ContentType="application/vnd.openxmlformats-officedocument.drawing+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drawings/drawing42.xml" ContentType="application/vnd.openxmlformats-officedocument.drawing+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drawings/drawing43.xml" ContentType="application/vnd.openxmlformats-officedocument.drawing+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drawings/drawing44.xml" ContentType="application/vnd.openxmlformats-officedocument.drawing+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4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1"/>
  <workbookPr/>
  <mc:AlternateContent xmlns:mc="http://schemas.openxmlformats.org/markup-compatibility/2006">
    <mc:Choice Requires="x15">
      <x15ac:absPath xmlns:x15ac="http://schemas.microsoft.com/office/spreadsheetml/2010/11/ac" url="/Users/jamestarala/Desktop/"/>
    </mc:Choice>
  </mc:AlternateContent>
  <xr:revisionPtr revIDLastSave="0" documentId="13_ncr:1_{1069CC52-BE49-2E4C-B20C-0D0902FB4013}" xr6:coauthVersionLast="47" xr6:coauthVersionMax="47" xr10:uidLastSave="{00000000-0000-0000-0000-000000000000}"/>
  <bookViews>
    <workbookView xWindow="0" yWindow="760" windowWidth="30240" windowHeight="17240" xr2:uid="{00000000-000D-0000-FFFF-FFFF00000000}"/>
  </bookViews>
  <sheets>
    <sheet name="CCC Dashboard" sheetId="1" r:id="rId1"/>
    <sheet name="NIST CSF Dashboard" sheetId="66" r:id="rId2"/>
    <sheet name="ISO27002 Dashboard" sheetId="67" r:id="rId3"/>
    <sheet name="CIS Dashboard" sheetId="65" r:id="rId4"/>
    <sheet name="Governance" sheetId="2" r:id="rId5"/>
    <sheet name="Threat" sheetId="24" r:id="rId6"/>
    <sheet name="Policy" sheetId="25" r:id="rId7"/>
    <sheet name="Education" sheetId="26" r:id="rId8"/>
    <sheet name="Project" sheetId="27" r:id="rId9"/>
    <sheet name="Change" sheetId="28" r:id="rId10"/>
    <sheet name="Metrics" sheetId="29" r:id="rId11"/>
    <sheet name="Audit" sheetId="30" r:id="rId12"/>
    <sheet name="Third Party" sheetId="31" r:id="rId13"/>
    <sheet name="Risk Reporting" sheetId="32" r:id="rId14"/>
    <sheet name="Personnel" sheetId="33" r:id="rId15"/>
    <sheet name="Physical" sheetId="34" r:id="rId16"/>
    <sheet name="Business Continuity" sheetId="35" r:id="rId17"/>
    <sheet name="Incident Management" sheetId="36" r:id="rId18"/>
    <sheet name="Privacy" sheetId="37" r:id="rId19"/>
    <sheet name="Asset Inventory" sheetId="38" r:id="rId20"/>
    <sheet name="Software Inventory" sheetId="39" r:id="rId21"/>
    <sheet name="Application Control" sheetId="40" r:id="rId22"/>
    <sheet name="Patch Management" sheetId="41" r:id="rId23"/>
    <sheet name="Vulnerability" sheetId="42" r:id="rId24"/>
    <sheet name="Configuration" sheetId="43" r:id="rId25"/>
    <sheet name="Endpoint Protection" sheetId="44" r:id="rId26"/>
    <sheet name="Removable Media" sheetId="45" r:id="rId27"/>
    <sheet name="Mobile Device" sheetId="68" r:id="rId28"/>
    <sheet name="Backup" sheetId="46" r:id="rId29"/>
    <sheet name="Log Management" sheetId="47" r:id="rId30"/>
    <sheet name="File Integrity" sheetId="48" r:id="rId31"/>
    <sheet name="Identity" sheetId="49" r:id="rId32"/>
    <sheet name="Data Inventory" sheetId="50" r:id="rId33"/>
    <sheet name="Access" sheetId="51" r:id="rId34"/>
    <sheet name="Privileged Access" sheetId="52" r:id="rId35"/>
    <sheet name="Network Device" sheetId="53" r:id="rId36"/>
    <sheet name="Boundary Device" sheetId="54" r:id="rId37"/>
    <sheet name="Remote Access" sheetId="55" r:id="rId38"/>
    <sheet name="Web Filtering" sheetId="56" r:id="rId39"/>
    <sheet name="Email Filtering" sheetId="57" r:id="rId40"/>
    <sheet name="Network Segmentation" sheetId="58" r:id="rId41"/>
    <sheet name="Wireless" sheetId="59" r:id="rId42"/>
    <sheet name="Software Development" sheetId="60" r:id="rId43"/>
    <sheet name="Code Analysis" sheetId="61" r:id="rId44"/>
    <sheet name="Values" sheetId="22" state="hidden" r:id="rId45"/>
    <sheet name="All Control Scores" sheetId="63" state="hidden" r:id="rId46"/>
    <sheet name="Scores by Framework" sheetId="64" state="hidden" r:id="rId47"/>
  </sheets>
  <definedNames>
    <definedName name="_xlnm._FilterDatabase" localSheetId="45" hidden="1">'All Control Scores'!$A$3:$AB$427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1" i="54" l="1"/>
  <c r="F31" i="54"/>
  <c r="G36" i="26" l="1"/>
  <c r="F36" i="26"/>
  <c r="C24" i="67"/>
  <c r="B24" i="67"/>
  <c r="C22" i="67"/>
  <c r="B22" i="67"/>
  <c r="V408" i="63"/>
  <c r="U408" i="63"/>
  <c r="V406" i="63"/>
  <c r="U406" i="63"/>
  <c r="V400" i="63"/>
  <c r="U400" i="63"/>
  <c r="V398" i="63"/>
  <c r="U398" i="63"/>
  <c r="V397" i="63"/>
  <c r="U397" i="63"/>
  <c r="V387" i="63"/>
  <c r="U387" i="63"/>
  <c r="V368" i="63"/>
  <c r="U368" i="63"/>
  <c r="V357" i="63"/>
  <c r="U357" i="63"/>
  <c r="V322" i="63"/>
  <c r="U322" i="63"/>
  <c r="V317" i="63"/>
  <c r="U317" i="63"/>
  <c r="V315" i="63"/>
  <c r="U315" i="63"/>
  <c r="V314" i="63"/>
  <c r="U314" i="63"/>
  <c r="V310" i="63"/>
  <c r="U310" i="63"/>
  <c r="V309" i="63"/>
  <c r="U309" i="63"/>
  <c r="V305" i="63"/>
  <c r="U305" i="63"/>
  <c r="V296" i="63"/>
  <c r="U296" i="63"/>
  <c r="V286" i="63"/>
  <c r="U286" i="63"/>
  <c r="V285" i="63"/>
  <c r="U285" i="63"/>
  <c r="V264" i="63"/>
  <c r="U264" i="63"/>
  <c r="V263" i="63"/>
  <c r="U263" i="63"/>
  <c r="V262" i="63"/>
  <c r="U262" i="63"/>
  <c r="V261" i="63"/>
  <c r="U261" i="63"/>
  <c r="V256" i="63"/>
  <c r="U256" i="63"/>
  <c r="V243" i="63"/>
  <c r="U243" i="63"/>
  <c r="V230" i="63"/>
  <c r="U230" i="63"/>
  <c r="V209" i="63"/>
  <c r="U209" i="63"/>
  <c r="V200" i="63"/>
  <c r="U200" i="63"/>
  <c r="V185" i="63"/>
  <c r="U185" i="63"/>
  <c r="V179" i="63"/>
  <c r="U179" i="63"/>
  <c r="V162" i="63"/>
  <c r="U162" i="63"/>
  <c r="V156" i="63"/>
  <c r="U156" i="63"/>
  <c r="V154" i="63"/>
  <c r="U154" i="63"/>
  <c r="V148" i="63"/>
  <c r="U148" i="63"/>
  <c r="V147" i="63"/>
  <c r="U147" i="63"/>
  <c r="V143" i="63"/>
  <c r="U143" i="63"/>
  <c r="V138" i="63"/>
  <c r="U138" i="63"/>
  <c r="V136" i="63"/>
  <c r="U136" i="63"/>
  <c r="V135" i="63"/>
  <c r="U135" i="63"/>
  <c r="V132" i="63"/>
  <c r="U132" i="63"/>
  <c r="V130" i="63"/>
  <c r="U130" i="63"/>
  <c r="V129" i="63"/>
  <c r="U129" i="63"/>
  <c r="V128" i="63"/>
  <c r="U128" i="63"/>
  <c r="V125" i="63"/>
  <c r="U125" i="63"/>
  <c r="V124" i="63"/>
  <c r="U124" i="63"/>
  <c r="V123" i="63"/>
  <c r="U123" i="63"/>
  <c r="V104" i="63"/>
  <c r="U104" i="63"/>
  <c r="V100" i="63"/>
  <c r="U100" i="63"/>
  <c r="V98" i="63"/>
  <c r="U98" i="63"/>
  <c r="V95" i="63"/>
  <c r="U95" i="63"/>
  <c r="V79" i="63"/>
  <c r="U79" i="63"/>
  <c r="V61" i="63"/>
  <c r="U61" i="63"/>
  <c r="V51" i="63"/>
  <c r="U51" i="63"/>
  <c r="V28" i="63"/>
  <c r="U28" i="63"/>
  <c r="V24" i="63"/>
  <c r="U24" i="63"/>
  <c r="V18" i="63"/>
  <c r="U18" i="63"/>
  <c r="V8" i="63"/>
  <c r="U8" i="63"/>
  <c r="V7" i="63"/>
  <c r="U7" i="63"/>
  <c r="V4" i="63"/>
  <c r="U4" i="63"/>
  <c r="F281" i="63"/>
  <c r="E281" i="63"/>
  <c r="F255" i="63"/>
  <c r="E255" i="63"/>
  <c r="F254" i="63"/>
  <c r="E254" i="63"/>
  <c r="F253" i="63"/>
  <c r="E253" i="63"/>
  <c r="F252" i="63"/>
  <c r="E252" i="63"/>
  <c r="F251" i="63"/>
  <c r="E251" i="63"/>
  <c r="F250" i="63"/>
  <c r="E250" i="63"/>
  <c r="F249" i="63"/>
  <c r="E249" i="63"/>
  <c r="F248" i="63"/>
  <c r="E248" i="63"/>
  <c r="G26" i="68"/>
  <c r="F26" i="68"/>
  <c r="G25" i="68"/>
  <c r="F25" i="68"/>
  <c r="G24" i="68"/>
  <c r="F24" i="68"/>
  <c r="G28" i="68"/>
  <c r="F28" i="68"/>
  <c r="G27" i="68"/>
  <c r="C42" i="1" s="1"/>
  <c r="F27" i="68"/>
  <c r="B42" i="1" s="1"/>
  <c r="G23" i="68"/>
  <c r="F23" i="68"/>
  <c r="G22" i="68"/>
  <c r="F22" i="68"/>
  <c r="G21" i="68"/>
  <c r="F21" i="68"/>
  <c r="G32" i="47"/>
  <c r="F32" i="47"/>
  <c r="R23" i="64" l="1"/>
  <c r="S23" i="64"/>
  <c r="S21" i="64"/>
  <c r="R21" i="64"/>
  <c r="G29" i="68"/>
  <c r="F29" i="68"/>
  <c r="G27" i="61"/>
  <c r="F27" i="61"/>
  <c r="G26" i="61"/>
  <c r="F26" i="61"/>
  <c r="G25" i="61"/>
  <c r="F25" i="61"/>
  <c r="G24" i="61"/>
  <c r="F24" i="61"/>
  <c r="G23" i="61"/>
  <c r="F23" i="61"/>
  <c r="G22" i="61"/>
  <c r="F22" i="61"/>
  <c r="G21" i="61"/>
  <c r="F21" i="61"/>
  <c r="G33" i="60"/>
  <c r="F33" i="60"/>
  <c r="G32" i="60"/>
  <c r="F32" i="60"/>
  <c r="G31" i="60"/>
  <c r="F31" i="60"/>
  <c r="G30" i="60"/>
  <c r="F30" i="60"/>
  <c r="G29" i="60"/>
  <c r="F29" i="60"/>
  <c r="G28" i="60"/>
  <c r="F28" i="60"/>
  <c r="G27" i="60"/>
  <c r="F27" i="60"/>
  <c r="G26" i="60"/>
  <c r="F26" i="60"/>
  <c r="G25" i="60"/>
  <c r="F25" i="60"/>
  <c r="G24" i="60"/>
  <c r="F24" i="60"/>
  <c r="G23" i="60"/>
  <c r="F23" i="60"/>
  <c r="G22" i="60"/>
  <c r="F22" i="60"/>
  <c r="G21" i="60"/>
  <c r="F21" i="60"/>
  <c r="G28" i="59"/>
  <c r="F28" i="59"/>
  <c r="G27" i="59"/>
  <c r="F27" i="59"/>
  <c r="G26" i="59"/>
  <c r="F26" i="59"/>
  <c r="G25" i="59"/>
  <c r="F25" i="59"/>
  <c r="G24" i="59"/>
  <c r="F24" i="59"/>
  <c r="G23" i="59"/>
  <c r="F23" i="59"/>
  <c r="G22" i="59"/>
  <c r="F22" i="59"/>
  <c r="G21" i="59"/>
  <c r="F21" i="59"/>
  <c r="G28" i="58"/>
  <c r="F28" i="58"/>
  <c r="G27" i="58"/>
  <c r="F27" i="58"/>
  <c r="G26" i="58"/>
  <c r="F26" i="58"/>
  <c r="G25" i="58"/>
  <c r="F25" i="58"/>
  <c r="G24" i="58"/>
  <c r="F24" i="58"/>
  <c r="G23" i="58"/>
  <c r="F23" i="58"/>
  <c r="G22" i="58"/>
  <c r="F22" i="58"/>
  <c r="G21" i="58"/>
  <c r="F21" i="58"/>
  <c r="G25" i="57"/>
  <c r="F25" i="57"/>
  <c r="G24" i="57"/>
  <c r="F24" i="57"/>
  <c r="G23" i="57"/>
  <c r="F23" i="57"/>
  <c r="G22" i="57"/>
  <c r="F22" i="57"/>
  <c r="G21" i="57"/>
  <c r="F21" i="57"/>
  <c r="G28" i="56"/>
  <c r="F28" i="56"/>
  <c r="G27" i="56"/>
  <c r="F27" i="56"/>
  <c r="G26" i="56"/>
  <c r="F26" i="56"/>
  <c r="G25" i="56"/>
  <c r="F25" i="56"/>
  <c r="G24" i="56"/>
  <c r="F24" i="56"/>
  <c r="G23" i="56"/>
  <c r="F23" i="56"/>
  <c r="G22" i="56"/>
  <c r="F22" i="56"/>
  <c r="G21" i="56"/>
  <c r="F21" i="56"/>
  <c r="G31" i="55"/>
  <c r="F31" i="55"/>
  <c r="G30" i="55"/>
  <c r="F30" i="55"/>
  <c r="G29" i="55"/>
  <c r="F29" i="55"/>
  <c r="G28" i="55"/>
  <c r="F28" i="55"/>
  <c r="G27" i="55"/>
  <c r="F27" i="55"/>
  <c r="G26" i="55"/>
  <c r="F26" i="55"/>
  <c r="G25" i="55"/>
  <c r="F25" i="55"/>
  <c r="G24" i="55"/>
  <c r="F24" i="55"/>
  <c r="G23" i="55"/>
  <c r="F23" i="55"/>
  <c r="G22" i="55"/>
  <c r="F22" i="55"/>
  <c r="G21" i="55"/>
  <c r="F21" i="55"/>
  <c r="G32" i="54"/>
  <c r="F32" i="54"/>
  <c r="G30" i="54"/>
  <c r="F30" i="54"/>
  <c r="G29" i="54"/>
  <c r="F29" i="54"/>
  <c r="G28" i="54"/>
  <c r="F28" i="54"/>
  <c r="G27" i="54"/>
  <c r="F27" i="54"/>
  <c r="G26" i="54"/>
  <c r="F26" i="54"/>
  <c r="G25" i="54"/>
  <c r="F25" i="54"/>
  <c r="G24" i="54"/>
  <c r="F24" i="54"/>
  <c r="G23" i="54"/>
  <c r="F23" i="54"/>
  <c r="G22" i="54"/>
  <c r="F22" i="54"/>
  <c r="G21" i="54"/>
  <c r="F21" i="54"/>
  <c r="G27" i="53"/>
  <c r="F27" i="53"/>
  <c r="G26" i="53"/>
  <c r="F26" i="53"/>
  <c r="G25" i="53"/>
  <c r="F25" i="53"/>
  <c r="G24" i="53"/>
  <c r="F24" i="53"/>
  <c r="G23" i="53"/>
  <c r="F23" i="53"/>
  <c r="G22" i="53"/>
  <c r="F22" i="53"/>
  <c r="G21" i="53"/>
  <c r="F21" i="53"/>
  <c r="G33" i="52"/>
  <c r="F33" i="52"/>
  <c r="G32" i="52"/>
  <c r="F32" i="52"/>
  <c r="G31" i="52"/>
  <c r="F31" i="52"/>
  <c r="G30" i="52"/>
  <c r="F30" i="52"/>
  <c r="G29" i="52"/>
  <c r="F29" i="52"/>
  <c r="G28" i="52"/>
  <c r="F28" i="52"/>
  <c r="G27" i="52"/>
  <c r="F27" i="52"/>
  <c r="G26" i="52"/>
  <c r="F26" i="52"/>
  <c r="G25" i="52"/>
  <c r="F25" i="52"/>
  <c r="G24" i="52"/>
  <c r="F24" i="52"/>
  <c r="G23" i="52"/>
  <c r="F23" i="52"/>
  <c r="G22" i="52"/>
  <c r="F22" i="52"/>
  <c r="G21" i="52"/>
  <c r="F21" i="52"/>
  <c r="G30" i="51"/>
  <c r="F30" i="51"/>
  <c r="G29" i="51"/>
  <c r="F29" i="51"/>
  <c r="G28" i="51"/>
  <c r="F28" i="51"/>
  <c r="G27" i="51"/>
  <c r="F27" i="51"/>
  <c r="G26" i="51"/>
  <c r="F26" i="51"/>
  <c r="G25" i="51"/>
  <c r="F25" i="51"/>
  <c r="G24" i="51"/>
  <c r="F24" i="51"/>
  <c r="G23" i="51"/>
  <c r="F23" i="51"/>
  <c r="G22" i="51"/>
  <c r="F22" i="51"/>
  <c r="G21" i="51"/>
  <c r="F21" i="51"/>
  <c r="G34" i="50"/>
  <c r="F34" i="50"/>
  <c r="G33" i="50"/>
  <c r="F33" i="50"/>
  <c r="G32" i="50"/>
  <c r="F32" i="50"/>
  <c r="G31" i="50"/>
  <c r="F31" i="50"/>
  <c r="G30" i="50"/>
  <c r="F30" i="50"/>
  <c r="G29" i="50"/>
  <c r="F29" i="50"/>
  <c r="G28" i="50"/>
  <c r="F28" i="50"/>
  <c r="G27" i="50"/>
  <c r="F27" i="50"/>
  <c r="G26" i="50"/>
  <c r="F26" i="50"/>
  <c r="G25" i="50"/>
  <c r="F25" i="50"/>
  <c r="G24" i="50"/>
  <c r="F24" i="50"/>
  <c r="G23" i="50"/>
  <c r="F23" i="50"/>
  <c r="G22" i="50"/>
  <c r="F22" i="50"/>
  <c r="G21" i="50"/>
  <c r="F21" i="50"/>
  <c r="G36" i="49"/>
  <c r="F36" i="49"/>
  <c r="G35" i="49"/>
  <c r="F35" i="49"/>
  <c r="G34" i="49"/>
  <c r="F34" i="49"/>
  <c r="G33" i="49"/>
  <c r="F33" i="49"/>
  <c r="G32" i="49"/>
  <c r="F32" i="49"/>
  <c r="G31" i="49"/>
  <c r="F31" i="49"/>
  <c r="G30" i="49"/>
  <c r="F30" i="49"/>
  <c r="G29" i="49"/>
  <c r="F29" i="49"/>
  <c r="G28" i="49"/>
  <c r="F28" i="49"/>
  <c r="G27" i="49"/>
  <c r="F27" i="49"/>
  <c r="G26" i="49"/>
  <c r="F26" i="49"/>
  <c r="G25" i="49"/>
  <c r="F25" i="49"/>
  <c r="G24" i="49"/>
  <c r="F24" i="49"/>
  <c r="G23" i="49"/>
  <c r="F23" i="49"/>
  <c r="G22" i="49"/>
  <c r="F22" i="49"/>
  <c r="G21" i="49"/>
  <c r="F21" i="49"/>
  <c r="G23" i="48"/>
  <c r="F23" i="48"/>
  <c r="G22" i="48"/>
  <c r="F22" i="48"/>
  <c r="G21" i="48"/>
  <c r="F21" i="48"/>
  <c r="G41" i="47"/>
  <c r="F41" i="47"/>
  <c r="G40" i="47"/>
  <c r="F40" i="47"/>
  <c r="G39" i="47"/>
  <c r="F39" i="47"/>
  <c r="G38" i="47"/>
  <c r="F38" i="47"/>
  <c r="G37" i="47"/>
  <c r="F37" i="47"/>
  <c r="G36" i="47"/>
  <c r="F36" i="47"/>
  <c r="G35" i="47"/>
  <c r="F35" i="47"/>
  <c r="G34" i="47"/>
  <c r="F34" i="47"/>
  <c r="G33" i="47"/>
  <c r="F33" i="47"/>
  <c r="G31" i="47"/>
  <c r="F31" i="47"/>
  <c r="G30" i="47"/>
  <c r="F30" i="47"/>
  <c r="G29" i="47"/>
  <c r="F29" i="47"/>
  <c r="G28" i="47"/>
  <c r="F28" i="47"/>
  <c r="G27" i="47"/>
  <c r="F27" i="47"/>
  <c r="G26" i="47"/>
  <c r="F26" i="47"/>
  <c r="G25" i="47"/>
  <c r="F25" i="47"/>
  <c r="G24" i="47"/>
  <c r="F24" i="47"/>
  <c r="G23" i="47"/>
  <c r="F23" i="47"/>
  <c r="G22" i="47"/>
  <c r="F22" i="47"/>
  <c r="G21" i="47"/>
  <c r="F21" i="47"/>
  <c r="G25" i="46"/>
  <c r="F25" i="46"/>
  <c r="G24" i="46"/>
  <c r="F24" i="46"/>
  <c r="G23" i="46"/>
  <c r="F23" i="46"/>
  <c r="G22" i="46"/>
  <c r="F22" i="46"/>
  <c r="G21" i="46"/>
  <c r="F21" i="46"/>
  <c r="G25" i="45"/>
  <c r="F25" i="45"/>
  <c r="G24" i="45"/>
  <c r="F24" i="45"/>
  <c r="G23" i="45"/>
  <c r="F23" i="45"/>
  <c r="G22" i="45"/>
  <c r="F22" i="45"/>
  <c r="G21" i="45"/>
  <c r="F21" i="45"/>
  <c r="G33" i="44"/>
  <c r="F33" i="44"/>
  <c r="G32" i="44"/>
  <c r="F32" i="44"/>
  <c r="G31" i="44"/>
  <c r="F31" i="44"/>
  <c r="G30" i="44"/>
  <c r="F30" i="44"/>
  <c r="G29" i="44"/>
  <c r="F29" i="44"/>
  <c r="G28" i="44"/>
  <c r="F28" i="44"/>
  <c r="G27" i="44"/>
  <c r="F27" i="44"/>
  <c r="G26" i="44"/>
  <c r="F26" i="44"/>
  <c r="G25" i="44"/>
  <c r="F25" i="44"/>
  <c r="G24" i="44"/>
  <c r="F24" i="44"/>
  <c r="G23" i="44"/>
  <c r="F23" i="44"/>
  <c r="G22" i="44"/>
  <c r="F22" i="44"/>
  <c r="G21" i="44"/>
  <c r="F21" i="44"/>
  <c r="G41" i="43"/>
  <c r="F41" i="43"/>
  <c r="G40" i="43"/>
  <c r="F40" i="43"/>
  <c r="G39" i="43"/>
  <c r="F39" i="43"/>
  <c r="G38" i="43"/>
  <c r="F38" i="43"/>
  <c r="G37" i="43"/>
  <c r="F37" i="43"/>
  <c r="G36" i="43"/>
  <c r="F36" i="43"/>
  <c r="G35" i="43"/>
  <c r="F35" i="43"/>
  <c r="G34" i="43"/>
  <c r="F34" i="43"/>
  <c r="G33" i="43"/>
  <c r="F33" i="43"/>
  <c r="G32" i="43"/>
  <c r="F32" i="43"/>
  <c r="G31" i="43"/>
  <c r="F31" i="43"/>
  <c r="G30" i="43"/>
  <c r="F30" i="43"/>
  <c r="G29" i="43"/>
  <c r="F29" i="43"/>
  <c r="G28" i="43"/>
  <c r="F28" i="43"/>
  <c r="G27" i="43"/>
  <c r="F27" i="43"/>
  <c r="G26" i="43"/>
  <c r="F26" i="43"/>
  <c r="G25" i="43"/>
  <c r="F25" i="43"/>
  <c r="G24" i="43"/>
  <c r="F24" i="43"/>
  <c r="G23" i="43"/>
  <c r="F23" i="43"/>
  <c r="G22" i="43"/>
  <c r="F22" i="43"/>
  <c r="G21" i="43"/>
  <c r="F21" i="43"/>
  <c r="G29" i="42"/>
  <c r="F29" i="42"/>
  <c r="G28" i="42"/>
  <c r="F28" i="42"/>
  <c r="G27" i="42"/>
  <c r="F27" i="42"/>
  <c r="G26" i="42"/>
  <c r="F26" i="42"/>
  <c r="G25" i="42"/>
  <c r="F25" i="42"/>
  <c r="G24" i="42"/>
  <c r="F24" i="42"/>
  <c r="G23" i="42"/>
  <c r="F23" i="42"/>
  <c r="G22" i="42"/>
  <c r="F22" i="42"/>
  <c r="G21" i="42"/>
  <c r="F21" i="42"/>
  <c r="G23" i="41"/>
  <c r="F23" i="41"/>
  <c r="G22" i="41"/>
  <c r="F22" i="41"/>
  <c r="G21" i="41"/>
  <c r="F21" i="41"/>
  <c r="G26" i="40"/>
  <c r="F26" i="40"/>
  <c r="G25" i="40"/>
  <c r="F25" i="40"/>
  <c r="G24" i="40"/>
  <c r="F24" i="40"/>
  <c r="G23" i="40"/>
  <c r="F23" i="40"/>
  <c r="G22" i="40"/>
  <c r="F22" i="40"/>
  <c r="G21" i="40"/>
  <c r="F21" i="40"/>
  <c r="G26" i="39"/>
  <c r="F26" i="39"/>
  <c r="G25" i="39"/>
  <c r="F25" i="39"/>
  <c r="G24" i="39"/>
  <c r="F24" i="39"/>
  <c r="G23" i="39"/>
  <c r="F23" i="39"/>
  <c r="G22" i="39"/>
  <c r="F22" i="39"/>
  <c r="G21" i="39"/>
  <c r="F21" i="39"/>
  <c r="G26" i="38"/>
  <c r="F26" i="38"/>
  <c r="G25" i="38"/>
  <c r="F25" i="38"/>
  <c r="G24" i="38"/>
  <c r="F24" i="38"/>
  <c r="G23" i="38"/>
  <c r="F23" i="38"/>
  <c r="G22" i="38"/>
  <c r="F22" i="38"/>
  <c r="G21" i="38"/>
  <c r="F21" i="38"/>
  <c r="G35" i="37"/>
  <c r="F35" i="37"/>
  <c r="G34" i="37"/>
  <c r="F34" i="37"/>
  <c r="G33" i="37"/>
  <c r="F33" i="37"/>
  <c r="G32" i="37"/>
  <c r="F32" i="37"/>
  <c r="G31" i="37"/>
  <c r="F31" i="37"/>
  <c r="G30" i="37"/>
  <c r="F30" i="37"/>
  <c r="G29" i="37"/>
  <c r="F29" i="37"/>
  <c r="G28" i="37"/>
  <c r="F28" i="37"/>
  <c r="G27" i="37"/>
  <c r="F27" i="37"/>
  <c r="G26" i="37"/>
  <c r="F26" i="37"/>
  <c r="G25" i="37"/>
  <c r="F25" i="37"/>
  <c r="G24" i="37"/>
  <c r="F24" i="37"/>
  <c r="G23" i="37"/>
  <c r="F23" i="37"/>
  <c r="G22" i="37"/>
  <c r="F22" i="37"/>
  <c r="G21" i="37"/>
  <c r="F21" i="37"/>
  <c r="G37" i="36"/>
  <c r="F37" i="36"/>
  <c r="G36" i="36"/>
  <c r="F36" i="36"/>
  <c r="G35" i="36"/>
  <c r="F35" i="36"/>
  <c r="G34" i="36"/>
  <c r="F34" i="36"/>
  <c r="G33" i="36"/>
  <c r="F33" i="36"/>
  <c r="G32" i="36"/>
  <c r="F32" i="36"/>
  <c r="G31" i="36"/>
  <c r="F31" i="36"/>
  <c r="G30" i="36"/>
  <c r="F30" i="36"/>
  <c r="G29" i="36"/>
  <c r="F29" i="36"/>
  <c r="G28" i="36"/>
  <c r="F28" i="36"/>
  <c r="G27" i="36"/>
  <c r="F27" i="36"/>
  <c r="G26" i="36"/>
  <c r="F26" i="36"/>
  <c r="G25" i="36"/>
  <c r="F25" i="36"/>
  <c r="G24" i="36"/>
  <c r="F24" i="36"/>
  <c r="G23" i="36"/>
  <c r="F23" i="36"/>
  <c r="G22" i="36"/>
  <c r="F22" i="36"/>
  <c r="G21" i="36"/>
  <c r="F21" i="36"/>
  <c r="G24" i="35"/>
  <c r="F24" i="35"/>
  <c r="G23" i="35"/>
  <c r="F23" i="35"/>
  <c r="G22" i="35"/>
  <c r="F22" i="35"/>
  <c r="G21" i="35"/>
  <c r="F21" i="35"/>
  <c r="G37" i="34"/>
  <c r="F37" i="34"/>
  <c r="G36" i="34"/>
  <c r="F36" i="34"/>
  <c r="G35" i="34"/>
  <c r="F35" i="34"/>
  <c r="G34" i="34"/>
  <c r="F34" i="34"/>
  <c r="G33" i="34"/>
  <c r="F33" i="34"/>
  <c r="G32" i="34"/>
  <c r="F32" i="34"/>
  <c r="G31" i="34"/>
  <c r="F31" i="34"/>
  <c r="G30" i="34"/>
  <c r="F30" i="34"/>
  <c r="G29" i="34"/>
  <c r="F29" i="34"/>
  <c r="G28" i="34"/>
  <c r="F28" i="34"/>
  <c r="G27" i="34"/>
  <c r="F27" i="34"/>
  <c r="G26" i="34"/>
  <c r="F26" i="34"/>
  <c r="G25" i="34"/>
  <c r="F25" i="34"/>
  <c r="G24" i="34"/>
  <c r="F24" i="34"/>
  <c r="G23" i="34"/>
  <c r="F23" i="34"/>
  <c r="G22" i="34"/>
  <c r="F22" i="34"/>
  <c r="G21" i="34"/>
  <c r="F21" i="34"/>
  <c r="G25" i="33"/>
  <c r="F25" i="33"/>
  <c r="G24" i="33"/>
  <c r="F24" i="33"/>
  <c r="G23" i="33"/>
  <c r="F23" i="33"/>
  <c r="G22" i="33"/>
  <c r="F22" i="33"/>
  <c r="G21" i="33"/>
  <c r="F21" i="33"/>
  <c r="G31" i="32"/>
  <c r="F31" i="32"/>
  <c r="G30" i="32"/>
  <c r="F30" i="32"/>
  <c r="G29" i="32"/>
  <c r="F29" i="32"/>
  <c r="G28" i="32"/>
  <c r="F28" i="32"/>
  <c r="G27" i="32"/>
  <c r="F27" i="32"/>
  <c r="G26" i="32"/>
  <c r="F26" i="32"/>
  <c r="G25" i="32"/>
  <c r="F25" i="32"/>
  <c r="G24" i="32"/>
  <c r="F24" i="32"/>
  <c r="G23" i="32"/>
  <c r="F23" i="32"/>
  <c r="G22" i="32"/>
  <c r="F22" i="32"/>
  <c r="G21" i="32"/>
  <c r="F21" i="32"/>
  <c r="G36" i="31"/>
  <c r="F36" i="31"/>
  <c r="G35" i="31"/>
  <c r="F35" i="31"/>
  <c r="G34" i="31"/>
  <c r="F34" i="31"/>
  <c r="G33" i="31"/>
  <c r="F33" i="31"/>
  <c r="G32" i="31"/>
  <c r="F32" i="31"/>
  <c r="G31" i="31"/>
  <c r="F31" i="31"/>
  <c r="G30" i="31"/>
  <c r="F30" i="31"/>
  <c r="G29" i="31"/>
  <c r="F29" i="31"/>
  <c r="G28" i="31"/>
  <c r="F28" i="31"/>
  <c r="G27" i="31"/>
  <c r="F27" i="31"/>
  <c r="G26" i="31"/>
  <c r="F26" i="31"/>
  <c r="G25" i="31"/>
  <c r="F25" i="31"/>
  <c r="G24" i="31"/>
  <c r="F24" i="31"/>
  <c r="G23" i="31"/>
  <c r="F23" i="31"/>
  <c r="G22" i="31"/>
  <c r="F22" i="31"/>
  <c r="G21" i="31"/>
  <c r="F21" i="31"/>
  <c r="G35" i="30"/>
  <c r="F35" i="30"/>
  <c r="G34" i="30"/>
  <c r="F34" i="30"/>
  <c r="G33" i="30"/>
  <c r="F33" i="30"/>
  <c r="G32" i="30"/>
  <c r="F32" i="30"/>
  <c r="G31" i="30"/>
  <c r="F31" i="30"/>
  <c r="G30" i="30"/>
  <c r="F30" i="30"/>
  <c r="G29" i="30"/>
  <c r="F29" i="30"/>
  <c r="G28" i="30"/>
  <c r="F28" i="30"/>
  <c r="G27" i="30"/>
  <c r="F27" i="30"/>
  <c r="G26" i="30"/>
  <c r="F26" i="30"/>
  <c r="G25" i="30"/>
  <c r="F25" i="30"/>
  <c r="G24" i="30"/>
  <c r="F24" i="30"/>
  <c r="G23" i="30"/>
  <c r="F23" i="30"/>
  <c r="G22" i="30"/>
  <c r="F22" i="30"/>
  <c r="G21" i="30"/>
  <c r="F21" i="30"/>
  <c r="G32" i="29"/>
  <c r="F32" i="29"/>
  <c r="G31" i="29"/>
  <c r="F31" i="29"/>
  <c r="G30" i="29"/>
  <c r="F30" i="29"/>
  <c r="G29" i="29"/>
  <c r="F29" i="29"/>
  <c r="G28" i="29"/>
  <c r="F28" i="29"/>
  <c r="G27" i="29"/>
  <c r="F27" i="29"/>
  <c r="G26" i="29"/>
  <c r="F26" i="29"/>
  <c r="G25" i="29"/>
  <c r="F25" i="29"/>
  <c r="G24" i="29"/>
  <c r="F24" i="29"/>
  <c r="G23" i="29"/>
  <c r="F23" i="29"/>
  <c r="G22" i="29"/>
  <c r="F22" i="29"/>
  <c r="G21" i="29"/>
  <c r="F21" i="29"/>
  <c r="G27" i="28"/>
  <c r="F27" i="28"/>
  <c r="G26" i="28"/>
  <c r="F26" i="28"/>
  <c r="G25" i="28"/>
  <c r="F25" i="28"/>
  <c r="G24" i="28"/>
  <c r="F24" i="28"/>
  <c r="G23" i="28"/>
  <c r="F23" i="28"/>
  <c r="G22" i="28"/>
  <c r="F22" i="28"/>
  <c r="G21" i="28"/>
  <c r="F21" i="28"/>
  <c r="G29" i="27"/>
  <c r="F29" i="27"/>
  <c r="G28" i="27"/>
  <c r="F28" i="27"/>
  <c r="G27" i="27"/>
  <c r="F27" i="27"/>
  <c r="G26" i="27"/>
  <c r="F26" i="27"/>
  <c r="G25" i="27"/>
  <c r="F25" i="27"/>
  <c r="G24" i="27"/>
  <c r="F24" i="27"/>
  <c r="G23" i="27"/>
  <c r="F23" i="27"/>
  <c r="G22" i="27"/>
  <c r="F22" i="27"/>
  <c r="G21" i="27"/>
  <c r="F21" i="27"/>
  <c r="G37" i="26"/>
  <c r="F37" i="26"/>
  <c r="G35" i="26"/>
  <c r="F35" i="26"/>
  <c r="G34" i="26"/>
  <c r="F34" i="26"/>
  <c r="G33" i="26"/>
  <c r="F33" i="26"/>
  <c r="G32" i="26"/>
  <c r="F32" i="26"/>
  <c r="G31" i="26"/>
  <c r="F31" i="26"/>
  <c r="G30" i="26"/>
  <c r="F30" i="26"/>
  <c r="G29" i="26"/>
  <c r="F29" i="26"/>
  <c r="G28" i="26"/>
  <c r="F28" i="26"/>
  <c r="G27" i="26"/>
  <c r="F27" i="26"/>
  <c r="G26" i="26"/>
  <c r="F26" i="26"/>
  <c r="G25" i="26"/>
  <c r="F25" i="26"/>
  <c r="G24" i="26"/>
  <c r="F24" i="26"/>
  <c r="G23" i="26"/>
  <c r="F23" i="26"/>
  <c r="G22" i="26"/>
  <c r="F22" i="26"/>
  <c r="G21" i="26"/>
  <c r="F21" i="26"/>
  <c r="G30" i="25"/>
  <c r="F30" i="25"/>
  <c r="G29" i="25"/>
  <c r="F29" i="25"/>
  <c r="G28" i="25"/>
  <c r="F28" i="25"/>
  <c r="G27" i="25"/>
  <c r="F27" i="25"/>
  <c r="G26" i="25"/>
  <c r="F26" i="25"/>
  <c r="G25" i="25"/>
  <c r="F25" i="25"/>
  <c r="G24" i="25"/>
  <c r="F24" i="25"/>
  <c r="G23" i="25"/>
  <c r="F23" i="25"/>
  <c r="G22" i="25"/>
  <c r="F22" i="25"/>
  <c r="G21" i="25"/>
  <c r="F21" i="25"/>
  <c r="G27" i="24"/>
  <c r="F27" i="24"/>
  <c r="G26" i="24"/>
  <c r="F26" i="24"/>
  <c r="G25" i="24"/>
  <c r="F25" i="24"/>
  <c r="G24" i="24"/>
  <c r="F24" i="24"/>
  <c r="G23" i="24"/>
  <c r="F23" i="24"/>
  <c r="G22" i="24"/>
  <c r="F22" i="24"/>
  <c r="G21" i="24"/>
  <c r="F21" i="24"/>
  <c r="G33" i="2"/>
  <c r="F33" i="2"/>
  <c r="G32" i="2"/>
  <c r="F32" i="2"/>
  <c r="G31" i="2"/>
  <c r="F31" i="2"/>
  <c r="G30" i="2"/>
  <c r="F30" i="2"/>
  <c r="G29" i="2"/>
  <c r="F29" i="2"/>
  <c r="G28" i="2"/>
  <c r="F28" i="2"/>
  <c r="G27" i="2"/>
  <c r="F27" i="2"/>
  <c r="G26" i="2"/>
  <c r="F26" i="2"/>
  <c r="G25" i="2"/>
  <c r="F25" i="2"/>
  <c r="G24" i="2"/>
  <c r="F24" i="2"/>
  <c r="G23" i="2"/>
  <c r="F23" i="2"/>
  <c r="G22" i="2"/>
  <c r="F22" i="2"/>
  <c r="G21" i="2"/>
  <c r="F21" i="2"/>
  <c r="F30" i="68" l="1"/>
  <c r="G30" i="68" s="1"/>
  <c r="D7" i="68" s="1"/>
  <c r="F154" i="63"/>
  <c r="F163" i="63"/>
  <c r="E163" i="63"/>
  <c r="AA163" i="63" s="1"/>
  <c r="F162" i="63"/>
  <c r="E162" i="63"/>
  <c r="AA162" i="63" s="1"/>
  <c r="F161" i="63"/>
  <c r="H161" i="63" s="1"/>
  <c r="E161" i="63"/>
  <c r="R161" i="63" s="1"/>
  <c r="F160" i="63"/>
  <c r="I160" i="63" s="1"/>
  <c r="E160" i="63"/>
  <c r="O160" i="63" s="1"/>
  <c r="F159" i="63"/>
  <c r="I159" i="63" s="1"/>
  <c r="E159" i="63"/>
  <c r="X159" i="63" s="1"/>
  <c r="F158" i="63"/>
  <c r="E158" i="63"/>
  <c r="AA158" i="63" s="1"/>
  <c r="F157" i="63"/>
  <c r="E157" i="63"/>
  <c r="R157" i="63" s="1"/>
  <c r="F156" i="63"/>
  <c r="I156" i="63" s="1"/>
  <c r="E156" i="63"/>
  <c r="R156" i="63" s="1"/>
  <c r="F155" i="63"/>
  <c r="I155" i="63" s="1"/>
  <c r="E155" i="63"/>
  <c r="E154" i="63"/>
  <c r="O154" i="63" s="1"/>
  <c r="F153" i="63"/>
  <c r="E153" i="63"/>
  <c r="F152" i="63"/>
  <c r="E152" i="63"/>
  <c r="X152" i="63" s="1"/>
  <c r="F151" i="63"/>
  <c r="E151" i="63"/>
  <c r="X151" i="63" s="1"/>
  <c r="F150" i="63"/>
  <c r="E150" i="63"/>
  <c r="X150" i="63" s="1"/>
  <c r="F149" i="63"/>
  <c r="E149" i="63"/>
  <c r="AA149" i="63" s="1"/>
  <c r="F148" i="63"/>
  <c r="E148" i="63"/>
  <c r="R148" i="63" s="1"/>
  <c r="F147" i="63"/>
  <c r="I147" i="63" s="1"/>
  <c r="E147" i="63"/>
  <c r="F93" i="63"/>
  <c r="E93" i="63"/>
  <c r="L93" i="63" s="1"/>
  <c r="F92" i="63"/>
  <c r="H92" i="63" s="1"/>
  <c r="E92" i="63"/>
  <c r="AA92" i="63" s="1"/>
  <c r="F91" i="63"/>
  <c r="H91" i="63" s="1"/>
  <c r="E91" i="63"/>
  <c r="F90" i="63"/>
  <c r="E90" i="63"/>
  <c r="O90" i="63" s="1"/>
  <c r="F89" i="63"/>
  <c r="E89" i="63"/>
  <c r="O89" i="63" s="1"/>
  <c r="F88" i="63"/>
  <c r="E88" i="63"/>
  <c r="O88" i="63" s="1"/>
  <c r="F87" i="63"/>
  <c r="E87" i="63"/>
  <c r="O87" i="63" s="1"/>
  <c r="F86" i="63"/>
  <c r="E86" i="63"/>
  <c r="O86" i="63" s="1"/>
  <c r="F85" i="63"/>
  <c r="E85" i="63"/>
  <c r="AA85" i="63" s="1"/>
  <c r="F84" i="63"/>
  <c r="E84" i="63"/>
  <c r="F83" i="63"/>
  <c r="I83" i="63" s="1"/>
  <c r="E83" i="63"/>
  <c r="F82" i="63"/>
  <c r="I82" i="63" s="1"/>
  <c r="E82" i="63"/>
  <c r="F81" i="63"/>
  <c r="I81" i="63" s="1"/>
  <c r="E81" i="63"/>
  <c r="F80" i="63"/>
  <c r="H80" i="63" s="1"/>
  <c r="E80" i="63"/>
  <c r="F79" i="63"/>
  <c r="J79" i="63" s="1"/>
  <c r="E79" i="63"/>
  <c r="AA79" i="63" s="1"/>
  <c r="F416" i="63"/>
  <c r="E416" i="63"/>
  <c r="AA416" i="63" s="1"/>
  <c r="F415" i="63"/>
  <c r="E415" i="63"/>
  <c r="L415" i="63" s="1"/>
  <c r="F414" i="63"/>
  <c r="H414" i="63" s="1"/>
  <c r="E414" i="63"/>
  <c r="F413" i="63"/>
  <c r="E413" i="63"/>
  <c r="L413" i="63" s="1"/>
  <c r="F412" i="63"/>
  <c r="I412" i="63" s="1"/>
  <c r="E412" i="63"/>
  <c r="F411" i="63"/>
  <c r="E411" i="63"/>
  <c r="O411" i="63" s="1"/>
  <c r="F409" i="63"/>
  <c r="I409" i="63" s="1"/>
  <c r="E409" i="63"/>
  <c r="F408" i="63"/>
  <c r="E408" i="63"/>
  <c r="X408" i="63" s="1"/>
  <c r="F407" i="63"/>
  <c r="E407" i="63"/>
  <c r="R407" i="63" s="1"/>
  <c r="F406" i="63"/>
  <c r="E406" i="63"/>
  <c r="R406" i="63" s="1"/>
  <c r="F405" i="63"/>
  <c r="E405" i="63"/>
  <c r="O405" i="63" s="1"/>
  <c r="F404" i="63"/>
  <c r="E404" i="63"/>
  <c r="O404" i="63" s="1"/>
  <c r="F403" i="63"/>
  <c r="E403" i="63"/>
  <c r="L403" i="63" s="1"/>
  <c r="F402" i="63"/>
  <c r="H402" i="63" s="1"/>
  <c r="E402" i="63"/>
  <c r="F401" i="63"/>
  <c r="E401" i="63"/>
  <c r="F400" i="63"/>
  <c r="E400" i="63"/>
  <c r="X400" i="63" s="1"/>
  <c r="F399" i="63"/>
  <c r="E399" i="63"/>
  <c r="O399" i="63" s="1"/>
  <c r="F398" i="63"/>
  <c r="E398" i="63"/>
  <c r="AA398" i="63" s="1"/>
  <c r="F396" i="63"/>
  <c r="H396" i="63" s="1"/>
  <c r="E396" i="63"/>
  <c r="F395" i="63"/>
  <c r="E395" i="63"/>
  <c r="O395" i="63" s="1"/>
  <c r="F394" i="63"/>
  <c r="H394" i="63" s="1"/>
  <c r="E394" i="63"/>
  <c r="F393" i="63"/>
  <c r="E393" i="63"/>
  <c r="O393" i="63" s="1"/>
  <c r="F392" i="63"/>
  <c r="E392" i="63"/>
  <c r="F391" i="63"/>
  <c r="E391" i="63"/>
  <c r="O391" i="63" s="1"/>
  <c r="F390" i="63"/>
  <c r="E390" i="63"/>
  <c r="F388" i="63"/>
  <c r="E388" i="63"/>
  <c r="O388" i="63" s="1"/>
  <c r="F387" i="63"/>
  <c r="H387" i="63" s="1"/>
  <c r="E387" i="63"/>
  <c r="F386" i="63"/>
  <c r="E386" i="63"/>
  <c r="R386" i="63" s="1"/>
  <c r="F385" i="63"/>
  <c r="E385" i="63"/>
  <c r="F384" i="63"/>
  <c r="E384" i="63"/>
  <c r="AA384" i="63" s="1"/>
  <c r="F383" i="63"/>
  <c r="E383" i="63"/>
  <c r="X383" i="63" s="1"/>
  <c r="F382" i="63"/>
  <c r="E382" i="63"/>
  <c r="O382" i="63" s="1"/>
  <c r="F380" i="63"/>
  <c r="G380" i="63" s="1"/>
  <c r="E380" i="63"/>
  <c r="F379" i="63"/>
  <c r="E379" i="63"/>
  <c r="AA379" i="63" s="1"/>
  <c r="F378" i="63"/>
  <c r="E378" i="63"/>
  <c r="X378" i="63" s="1"/>
  <c r="F377" i="63"/>
  <c r="E377" i="63"/>
  <c r="AA377" i="63" s="1"/>
  <c r="F375" i="63"/>
  <c r="E375" i="63"/>
  <c r="O375" i="63" s="1"/>
  <c r="F374" i="63"/>
  <c r="E374" i="63"/>
  <c r="O374" i="63" s="1"/>
  <c r="F373" i="63"/>
  <c r="E373" i="63"/>
  <c r="O373" i="63" s="1"/>
  <c r="F372" i="63"/>
  <c r="E372" i="63"/>
  <c r="O372" i="63" s="1"/>
  <c r="F371" i="63"/>
  <c r="H371" i="63" s="1"/>
  <c r="E371" i="63"/>
  <c r="F370" i="63"/>
  <c r="E370" i="63"/>
  <c r="AA370" i="63" s="1"/>
  <c r="F369" i="63"/>
  <c r="E369" i="63"/>
  <c r="O369" i="63" s="1"/>
  <c r="F367" i="63"/>
  <c r="E367" i="63"/>
  <c r="AA367" i="63" s="1"/>
  <c r="F366" i="63"/>
  <c r="I366" i="63" s="1"/>
  <c r="E366" i="63"/>
  <c r="F365" i="63"/>
  <c r="H365" i="63" s="1"/>
  <c r="E365" i="63"/>
  <c r="R365" i="63" s="1"/>
  <c r="F364" i="63"/>
  <c r="E364" i="63"/>
  <c r="AA364" i="63" s="1"/>
  <c r="F363" i="63"/>
  <c r="E363" i="63"/>
  <c r="AA363" i="63" s="1"/>
  <c r="F362" i="63"/>
  <c r="I362" i="63" s="1"/>
  <c r="E362" i="63"/>
  <c r="F361" i="63"/>
  <c r="I361" i="63" s="1"/>
  <c r="E361" i="63"/>
  <c r="F360" i="63"/>
  <c r="H360" i="63" s="1"/>
  <c r="E360" i="63"/>
  <c r="AA360" i="63" s="1"/>
  <c r="F359" i="63"/>
  <c r="H359" i="63" s="1"/>
  <c r="E359" i="63"/>
  <c r="X359" i="63" s="1"/>
  <c r="F358" i="63"/>
  <c r="H358" i="63" s="1"/>
  <c r="E358" i="63"/>
  <c r="AA358" i="63" s="1"/>
  <c r="F355" i="63"/>
  <c r="E355" i="63"/>
  <c r="AA355" i="63" s="1"/>
  <c r="F354" i="63"/>
  <c r="E354" i="63"/>
  <c r="O354" i="63" s="1"/>
  <c r="F353" i="63"/>
  <c r="E353" i="63"/>
  <c r="O353" i="63" s="1"/>
  <c r="F352" i="63"/>
  <c r="E352" i="63"/>
  <c r="F351" i="63"/>
  <c r="E351" i="63"/>
  <c r="O351" i="63" s="1"/>
  <c r="F350" i="63"/>
  <c r="V350" i="63" s="1"/>
  <c r="S24" i="64" s="1"/>
  <c r="C25" i="67" s="1"/>
  <c r="E350" i="63"/>
  <c r="U350" i="63" s="1"/>
  <c r="R24" i="64" s="1"/>
  <c r="B25" i="67" s="1"/>
  <c r="F349" i="63"/>
  <c r="E349" i="63"/>
  <c r="L349" i="63" s="1"/>
  <c r="F348" i="63"/>
  <c r="E348" i="63"/>
  <c r="O348" i="63" s="1"/>
  <c r="F347" i="63"/>
  <c r="E347" i="63"/>
  <c r="AA347" i="63" s="1"/>
  <c r="F346" i="63"/>
  <c r="G346" i="63" s="1"/>
  <c r="E346" i="63"/>
  <c r="F344" i="63"/>
  <c r="E344" i="63"/>
  <c r="AA344" i="63" s="1"/>
  <c r="F343" i="63"/>
  <c r="E343" i="63"/>
  <c r="F342" i="63"/>
  <c r="E342" i="63"/>
  <c r="O342" i="63" s="1"/>
  <c r="F341" i="63"/>
  <c r="E341" i="63"/>
  <c r="R341" i="63" s="1"/>
  <c r="F340" i="63"/>
  <c r="E340" i="63"/>
  <c r="O340" i="63" s="1"/>
  <c r="F339" i="63"/>
  <c r="G339" i="63" s="1"/>
  <c r="E339" i="63"/>
  <c r="L339" i="63" s="1"/>
  <c r="F337" i="63"/>
  <c r="G337" i="63" s="1"/>
  <c r="E337" i="63"/>
  <c r="F336" i="63"/>
  <c r="E336" i="63"/>
  <c r="AA336" i="63" s="1"/>
  <c r="F335" i="63"/>
  <c r="E335" i="63"/>
  <c r="O335" i="63" s="1"/>
  <c r="F334" i="63"/>
  <c r="E334" i="63"/>
  <c r="O334" i="63" s="1"/>
  <c r="F333" i="63"/>
  <c r="E333" i="63"/>
  <c r="O333" i="63" s="1"/>
  <c r="F332" i="63"/>
  <c r="E332" i="63"/>
  <c r="R332" i="63" s="1"/>
  <c r="F331" i="63"/>
  <c r="H331" i="63" s="1"/>
  <c r="E331" i="63"/>
  <c r="O331" i="63" s="1"/>
  <c r="F330" i="63"/>
  <c r="E330" i="63"/>
  <c r="X330" i="63" s="1"/>
  <c r="F329" i="63"/>
  <c r="E329" i="63"/>
  <c r="O329" i="63" s="1"/>
  <c r="F328" i="63"/>
  <c r="E328" i="63"/>
  <c r="F327" i="63"/>
  <c r="E327" i="63"/>
  <c r="L327" i="63" s="1"/>
  <c r="F326" i="63"/>
  <c r="E326" i="63"/>
  <c r="L326" i="63" s="1"/>
  <c r="F324" i="63"/>
  <c r="E324" i="63"/>
  <c r="F323" i="63"/>
  <c r="E323" i="63"/>
  <c r="F322" i="63"/>
  <c r="E322" i="63"/>
  <c r="F321" i="63"/>
  <c r="E321" i="63"/>
  <c r="R321" i="63" s="1"/>
  <c r="F320" i="63"/>
  <c r="I320" i="63" s="1"/>
  <c r="E320" i="63"/>
  <c r="AA320" i="63" s="1"/>
  <c r="F319" i="63"/>
  <c r="J319" i="63" s="1"/>
  <c r="E319" i="63"/>
  <c r="F318" i="63"/>
  <c r="E318" i="63"/>
  <c r="L318" i="63" s="1"/>
  <c r="F317" i="63"/>
  <c r="E317" i="63"/>
  <c r="X317" i="63" s="1"/>
  <c r="F316" i="63"/>
  <c r="H316" i="63" s="1"/>
  <c r="E316" i="63"/>
  <c r="F314" i="63"/>
  <c r="I314" i="63" s="1"/>
  <c r="E314" i="63"/>
  <c r="F313" i="63"/>
  <c r="E313" i="63"/>
  <c r="F312" i="63"/>
  <c r="H312" i="63" s="1"/>
  <c r="E312" i="63"/>
  <c r="F311" i="63"/>
  <c r="H311" i="63" s="1"/>
  <c r="E311" i="63"/>
  <c r="F310" i="63"/>
  <c r="E310" i="63"/>
  <c r="O310" i="63" s="1"/>
  <c r="F309" i="63"/>
  <c r="H309" i="63" s="1"/>
  <c r="E309" i="63"/>
  <c r="F308" i="63"/>
  <c r="E308" i="63"/>
  <c r="O308" i="63" s="1"/>
  <c r="F307" i="63"/>
  <c r="E307" i="63"/>
  <c r="F306" i="63"/>
  <c r="H306" i="63" s="1"/>
  <c r="E306" i="63"/>
  <c r="F305" i="63"/>
  <c r="E305" i="63"/>
  <c r="R305" i="63" s="1"/>
  <c r="F304" i="63"/>
  <c r="H304" i="63" s="1"/>
  <c r="E304" i="63"/>
  <c r="F303" i="63"/>
  <c r="I303" i="63" s="1"/>
  <c r="E303" i="63"/>
  <c r="F302" i="63"/>
  <c r="E302" i="63"/>
  <c r="F300" i="63"/>
  <c r="E300" i="63"/>
  <c r="AA300" i="63" s="1"/>
  <c r="F299" i="63"/>
  <c r="E299" i="63"/>
  <c r="AA299" i="63" s="1"/>
  <c r="F298" i="63"/>
  <c r="G298" i="63" s="1"/>
  <c r="E298" i="63"/>
  <c r="F297" i="63"/>
  <c r="H297" i="63" s="1"/>
  <c r="E297" i="63"/>
  <c r="F296" i="63"/>
  <c r="E296" i="63"/>
  <c r="AA296" i="63" s="1"/>
  <c r="F295" i="63"/>
  <c r="E295" i="63"/>
  <c r="O295" i="63" s="1"/>
  <c r="F294" i="63"/>
  <c r="E294" i="63"/>
  <c r="O294" i="63" s="1"/>
  <c r="F293" i="63"/>
  <c r="E293" i="63"/>
  <c r="AA293" i="63" s="1"/>
  <c r="F292" i="63"/>
  <c r="E292" i="63"/>
  <c r="L292" i="63" s="1"/>
  <c r="F291" i="63"/>
  <c r="E291" i="63"/>
  <c r="O291" i="63" s="1"/>
  <c r="F290" i="63"/>
  <c r="E290" i="63"/>
  <c r="AA290" i="63" s="1"/>
  <c r="F289" i="63"/>
  <c r="E289" i="63"/>
  <c r="O289" i="63" s="1"/>
  <c r="F288" i="63"/>
  <c r="H288" i="63" s="1"/>
  <c r="E288" i="63"/>
  <c r="F287" i="63"/>
  <c r="E287" i="63"/>
  <c r="L287" i="63" s="1"/>
  <c r="F286" i="63"/>
  <c r="E286" i="63"/>
  <c r="O286" i="63" s="1"/>
  <c r="F284" i="63"/>
  <c r="I284" i="63" s="1"/>
  <c r="E284" i="63"/>
  <c r="F283" i="63"/>
  <c r="E283" i="63"/>
  <c r="R283" i="63" s="1"/>
  <c r="F280" i="63"/>
  <c r="E280" i="63"/>
  <c r="O280" i="63" s="1"/>
  <c r="F279" i="63"/>
  <c r="E279" i="63"/>
  <c r="O279" i="63" s="1"/>
  <c r="F278" i="63"/>
  <c r="E278" i="63"/>
  <c r="O278" i="63" s="1"/>
  <c r="F277" i="63"/>
  <c r="E277" i="63"/>
  <c r="O277" i="63" s="1"/>
  <c r="F276" i="63"/>
  <c r="I276" i="63" s="1"/>
  <c r="E276" i="63"/>
  <c r="O276" i="63" s="1"/>
  <c r="F275" i="63"/>
  <c r="E275" i="63"/>
  <c r="O275" i="63" s="1"/>
  <c r="F274" i="63"/>
  <c r="H274" i="63" s="1"/>
  <c r="E274" i="63"/>
  <c r="F273" i="63"/>
  <c r="H273" i="63" s="1"/>
  <c r="E273" i="63"/>
  <c r="F272" i="63"/>
  <c r="E272" i="63"/>
  <c r="F271" i="63"/>
  <c r="E271" i="63"/>
  <c r="L271" i="63" s="1"/>
  <c r="F270" i="63"/>
  <c r="H270" i="63" s="1"/>
  <c r="E270" i="63"/>
  <c r="F269" i="63"/>
  <c r="E269" i="63"/>
  <c r="F268" i="63"/>
  <c r="H268" i="63" s="1"/>
  <c r="E268" i="63"/>
  <c r="F267" i="63"/>
  <c r="E267" i="63"/>
  <c r="AA267" i="63" s="1"/>
  <c r="F266" i="63"/>
  <c r="E266" i="63"/>
  <c r="F265" i="63"/>
  <c r="E265" i="63"/>
  <c r="AA265" i="63" s="1"/>
  <c r="F264" i="63"/>
  <c r="E264" i="63"/>
  <c r="F263" i="63"/>
  <c r="I263" i="63" s="1"/>
  <c r="E263" i="63"/>
  <c r="AA263" i="63" s="1"/>
  <c r="F262" i="63"/>
  <c r="I262" i="63" s="1"/>
  <c r="E262" i="63"/>
  <c r="X262" i="63" s="1"/>
  <c r="F260" i="63"/>
  <c r="E260" i="63"/>
  <c r="O260" i="63" s="1"/>
  <c r="F259" i="63"/>
  <c r="E259" i="63"/>
  <c r="F258" i="63"/>
  <c r="H258" i="63" s="1"/>
  <c r="E258" i="63"/>
  <c r="R258" i="63" s="1"/>
  <c r="F257" i="63"/>
  <c r="E257" i="63"/>
  <c r="O257" i="63" s="1"/>
  <c r="F247" i="63"/>
  <c r="E247" i="63"/>
  <c r="F246" i="63"/>
  <c r="H246" i="63" s="1"/>
  <c r="E246" i="63"/>
  <c r="F245" i="63"/>
  <c r="E245" i="63"/>
  <c r="X245" i="63" s="1"/>
  <c r="F244" i="63"/>
  <c r="H244" i="63" s="1"/>
  <c r="E244" i="63"/>
  <c r="F242" i="63"/>
  <c r="E242" i="63"/>
  <c r="L242" i="63" s="1"/>
  <c r="F241" i="63"/>
  <c r="E241" i="63"/>
  <c r="L241" i="63" s="1"/>
  <c r="F240" i="63"/>
  <c r="E240" i="63"/>
  <c r="X240" i="63" s="1"/>
  <c r="F239" i="63"/>
  <c r="E239" i="63"/>
  <c r="O239" i="63" s="1"/>
  <c r="F238" i="63"/>
  <c r="H238" i="63" s="1"/>
  <c r="E238" i="63"/>
  <c r="F237" i="63"/>
  <c r="E237" i="63"/>
  <c r="O237" i="63" s="1"/>
  <c r="F236" i="63"/>
  <c r="E236" i="63"/>
  <c r="F235" i="63"/>
  <c r="E235" i="63"/>
  <c r="O235" i="63" s="1"/>
  <c r="F234" i="63"/>
  <c r="E234" i="63"/>
  <c r="AA234" i="63" s="1"/>
  <c r="F233" i="63"/>
  <c r="G233" i="63" s="1"/>
  <c r="E233" i="63"/>
  <c r="F232" i="63"/>
  <c r="G232" i="63" s="1"/>
  <c r="E232" i="63"/>
  <c r="F231" i="63"/>
  <c r="E231" i="63"/>
  <c r="O231" i="63" s="1"/>
  <c r="F229" i="63"/>
  <c r="E229" i="63"/>
  <c r="F228" i="63"/>
  <c r="I228" i="63" s="1"/>
  <c r="E228" i="63"/>
  <c r="F227" i="63"/>
  <c r="H227" i="63" s="1"/>
  <c r="E227" i="63"/>
  <c r="F226" i="63"/>
  <c r="I226" i="63" s="1"/>
  <c r="E226" i="63"/>
  <c r="F225" i="63"/>
  <c r="E225" i="63"/>
  <c r="O225" i="63" s="1"/>
  <c r="F224" i="63"/>
  <c r="E224" i="63"/>
  <c r="O224" i="63" s="1"/>
  <c r="F223" i="63"/>
  <c r="E223" i="63"/>
  <c r="O223" i="63" s="1"/>
  <c r="F222" i="63"/>
  <c r="E222" i="63"/>
  <c r="F221" i="63"/>
  <c r="E221" i="63"/>
  <c r="L221" i="63" s="1"/>
  <c r="F220" i="63"/>
  <c r="E220" i="63"/>
  <c r="F219" i="63"/>
  <c r="E219" i="63"/>
  <c r="O219" i="63" s="1"/>
  <c r="F218" i="63"/>
  <c r="I218" i="63" s="1"/>
  <c r="E218" i="63"/>
  <c r="F217" i="63"/>
  <c r="E217" i="63"/>
  <c r="O217" i="63" s="1"/>
  <c r="F216" i="63"/>
  <c r="E216" i="63"/>
  <c r="L216" i="63" s="1"/>
  <c r="F215" i="63"/>
  <c r="E215" i="63"/>
  <c r="F214" i="63"/>
  <c r="E214" i="63"/>
  <c r="O214" i="63" s="1"/>
  <c r="F213" i="63"/>
  <c r="E213" i="63"/>
  <c r="O213" i="63" s="1"/>
  <c r="F212" i="63"/>
  <c r="H212" i="63" s="1"/>
  <c r="E212" i="63"/>
  <c r="F211" i="63"/>
  <c r="E211" i="63"/>
  <c r="O211" i="63" s="1"/>
  <c r="F210" i="63"/>
  <c r="E210" i="63"/>
  <c r="F208" i="63"/>
  <c r="J208" i="63" s="1"/>
  <c r="E208" i="63"/>
  <c r="AA208" i="63" s="1"/>
  <c r="F207" i="63"/>
  <c r="I207" i="63" s="1"/>
  <c r="E207" i="63"/>
  <c r="F206" i="63"/>
  <c r="E206" i="63"/>
  <c r="O206" i="63" s="1"/>
  <c r="F205" i="63"/>
  <c r="E205" i="63"/>
  <c r="AA205" i="63" s="1"/>
  <c r="F204" i="63"/>
  <c r="E204" i="63"/>
  <c r="O204" i="63" s="1"/>
  <c r="F203" i="63"/>
  <c r="E203" i="63"/>
  <c r="O203" i="63" s="1"/>
  <c r="F202" i="63"/>
  <c r="H202" i="63" s="1"/>
  <c r="E202" i="63"/>
  <c r="O202" i="63" s="1"/>
  <c r="F201" i="63"/>
  <c r="E201" i="63"/>
  <c r="O201" i="63" s="1"/>
  <c r="F199" i="63"/>
  <c r="G199" i="63" s="1"/>
  <c r="E199" i="63"/>
  <c r="F198" i="63"/>
  <c r="G198" i="63" s="1"/>
  <c r="E198" i="63"/>
  <c r="F196" i="63"/>
  <c r="E196" i="63"/>
  <c r="L196" i="63" s="1"/>
  <c r="F195" i="63"/>
  <c r="E195" i="63"/>
  <c r="O195" i="63" s="1"/>
  <c r="F194" i="63"/>
  <c r="E194" i="63"/>
  <c r="O194" i="63" s="1"/>
  <c r="F193" i="63"/>
  <c r="E193" i="63"/>
  <c r="L193" i="63" s="1"/>
  <c r="F192" i="63"/>
  <c r="E192" i="63"/>
  <c r="O192" i="63" s="1"/>
  <c r="F190" i="63"/>
  <c r="E190" i="63"/>
  <c r="L190" i="63" s="1"/>
  <c r="F189" i="63"/>
  <c r="E189" i="63"/>
  <c r="O189" i="63" s="1"/>
  <c r="F188" i="63"/>
  <c r="E188" i="63"/>
  <c r="AA188" i="63" s="1"/>
  <c r="F187" i="63"/>
  <c r="E187" i="63"/>
  <c r="O187" i="63" s="1"/>
  <c r="F186" i="63"/>
  <c r="E186" i="63"/>
  <c r="O186" i="63" s="1"/>
  <c r="F184" i="63"/>
  <c r="E184" i="63"/>
  <c r="L184" i="63" s="1"/>
  <c r="F183" i="63"/>
  <c r="E183" i="63"/>
  <c r="L183" i="63" s="1"/>
  <c r="F182" i="63"/>
  <c r="E182" i="63"/>
  <c r="L182" i="63" s="1"/>
  <c r="F181" i="63"/>
  <c r="E181" i="63"/>
  <c r="L181" i="63" s="1"/>
  <c r="F180" i="63"/>
  <c r="E180" i="63"/>
  <c r="F178" i="63"/>
  <c r="H178" i="63" s="1"/>
  <c r="E178" i="63"/>
  <c r="F177" i="63"/>
  <c r="H177" i="63" s="1"/>
  <c r="E177" i="63"/>
  <c r="F176" i="63"/>
  <c r="I176" i="63" s="1"/>
  <c r="E176" i="63"/>
  <c r="F175" i="63"/>
  <c r="H175" i="63" s="1"/>
  <c r="E175" i="63"/>
  <c r="F174" i="63"/>
  <c r="E174" i="63"/>
  <c r="F173" i="63"/>
  <c r="H173" i="63" s="1"/>
  <c r="E173" i="63"/>
  <c r="F172" i="63"/>
  <c r="I172" i="63" s="1"/>
  <c r="E172" i="63"/>
  <c r="F171" i="63"/>
  <c r="I171" i="63" s="1"/>
  <c r="E171" i="63"/>
  <c r="F170" i="63"/>
  <c r="I170" i="63" s="1"/>
  <c r="E170" i="63"/>
  <c r="F169" i="63"/>
  <c r="H169" i="63" s="1"/>
  <c r="E169" i="63"/>
  <c r="F168" i="63"/>
  <c r="H168" i="63" s="1"/>
  <c r="E168" i="63"/>
  <c r="F167" i="63"/>
  <c r="H167" i="63" s="1"/>
  <c r="E167" i="63"/>
  <c r="F166" i="63"/>
  <c r="G166" i="63" s="1"/>
  <c r="E166" i="63"/>
  <c r="F165" i="63"/>
  <c r="G165" i="63" s="1"/>
  <c r="E165" i="63"/>
  <c r="F146" i="63"/>
  <c r="I146" i="63" s="1"/>
  <c r="E146" i="63"/>
  <c r="F145" i="63"/>
  <c r="E145" i="63"/>
  <c r="R145" i="63" s="1"/>
  <c r="F144" i="63"/>
  <c r="E144" i="63"/>
  <c r="R144" i="63" s="1"/>
  <c r="F142" i="63"/>
  <c r="I142" i="63" s="1"/>
  <c r="E142" i="63"/>
  <c r="F141" i="63"/>
  <c r="I141" i="63" s="1"/>
  <c r="E141" i="63"/>
  <c r="F140" i="63"/>
  <c r="I140" i="63" s="1"/>
  <c r="E140" i="63"/>
  <c r="F139" i="63"/>
  <c r="I139" i="63" s="1"/>
  <c r="E139" i="63"/>
  <c r="F138" i="63"/>
  <c r="E138" i="63"/>
  <c r="X138" i="63" s="1"/>
  <c r="F137" i="63"/>
  <c r="E137" i="63"/>
  <c r="F136" i="63"/>
  <c r="E136" i="63"/>
  <c r="X136" i="63" s="1"/>
  <c r="F135" i="63"/>
  <c r="E135" i="63"/>
  <c r="X135" i="63" s="1"/>
  <c r="F134" i="63"/>
  <c r="I134" i="63" s="1"/>
  <c r="E134" i="63"/>
  <c r="AA134" i="63" s="1"/>
  <c r="F133" i="63"/>
  <c r="E133" i="63"/>
  <c r="F132" i="63"/>
  <c r="I132" i="63" s="1"/>
  <c r="E132" i="63"/>
  <c r="F131" i="63"/>
  <c r="E131" i="63"/>
  <c r="AA131" i="63" s="1"/>
  <c r="F130" i="63"/>
  <c r="H130" i="63" s="1"/>
  <c r="E130" i="63"/>
  <c r="X130" i="63" s="1"/>
  <c r="F129" i="63"/>
  <c r="H129" i="63" s="1"/>
  <c r="E129" i="63"/>
  <c r="AA129" i="63" s="1"/>
  <c r="F128" i="63"/>
  <c r="H128" i="63" s="1"/>
  <c r="E128" i="63"/>
  <c r="F127" i="63"/>
  <c r="G127" i="63" s="1"/>
  <c r="E127" i="63"/>
  <c r="F125" i="63"/>
  <c r="E125" i="63"/>
  <c r="X125" i="63" s="1"/>
  <c r="F124" i="63"/>
  <c r="E124" i="63"/>
  <c r="X124" i="63" s="1"/>
  <c r="F123" i="63"/>
  <c r="H123" i="63" s="1"/>
  <c r="E123" i="63"/>
  <c r="AA123" i="63" s="1"/>
  <c r="F122" i="63"/>
  <c r="I122" i="63" s="1"/>
  <c r="E122" i="63"/>
  <c r="F120" i="63"/>
  <c r="J120" i="63" s="1"/>
  <c r="E120" i="63"/>
  <c r="F119" i="63"/>
  <c r="J119" i="63" s="1"/>
  <c r="E119" i="63"/>
  <c r="F118" i="63"/>
  <c r="J118" i="63" s="1"/>
  <c r="E118" i="63"/>
  <c r="F117" i="63"/>
  <c r="J117" i="63" s="1"/>
  <c r="E117" i="63"/>
  <c r="F116" i="63"/>
  <c r="J116" i="63" s="1"/>
  <c r="E116" i="63"/>
  <c r="F115" i="63"/>
  <c r="J115" i="63" s="1"/>
  <c r="E115" i="63"/>
  <c r="F114" i="63"/>
  <c r="J114" i="63" s="1"/>
  <c r="E114" i="63"/>
  <c r="F113" i="63"/>
  <c r="J113" i="63" s="1"/>
  <c r="E113" i="63"/>
  <c r="F112" i="63"/>
  <c r="J112" i="63" s="1"/>
  <c r="E112" i="63"/>
  <c r="F111" i="63"/>
  <c r="J111" i="63" s="1"/>
  <c r="E111" i="63"/>
  <c r="F109" i="63"/>
  <c r="E109" i="63"/>
  <c r="L109" i="63" s="1"/>
  <c r="F108" i="63"/>
  <c r="J108" i="63" s="1"/>
  <c r="E108" i="63"/>
  <c r="F107" i="63"/>
  <c r="J107" i="63" s="1"/>
  <c r="E107" i="63"/>
  <c r="F106" i="63"/>
  <c r="E106" i="63"/>
  <c r="F105" i="63"/>
  <c r="E105" i="63"/>
  <c r="R105" i="63" s="1"/>
  <c r="F104" i="63"/>
  <c r="E104" i="63"/>
  <c r="L104" i="63" s="1"/>
  <c r="F103" i="63"/>
  <c r="I103" i="63" s="1"/>
  <c r="E103" i="63"/>
  <c r="F102" i="63"/>
  <c r="E102" i="63"/>
  <c r="L102" i="63" s="1"/>
  <c r="F101" i="63"/>
  <c r="E101" i="63"/>
  <c r="L101" i="63" s="1"/>
  <c r="F100" i="63"/>
  <c r="I100" i="63" s="1"/>
  <c r="E100" i="63"/>
  <c r="F99" i="63"/>
  <c r="E99" i="63"/>
  <c r="R99" i="63" s="1"/>
  <c r="F98" i="63"/>
  <c r="E98" i="63"/>
  <c r="F97" i="63"/>
  <c r="H97" i="63" s="1"/>
  <c r="E97" i="63"/>
  <c r="F96" i="63"/>
  <c r="E96" i="63"/>
  <c r="F95" i="63"/>
  <c r="E95" i="63"/>
  <c r="X95" i="63" s="1"/>
  <c r="F78" i="63"/>
  <c r="J78" i="63" s="1"/>
  <c r="E78" i="63"/>
  <c r="F77" i="63"/>
  <c r="J77" i="63" s="1"/>
  <c r="E77" i="63"/>
  <c r="F76" i="63"/>
  <c r="J76" i="63" s="1"/>
  <c r="E76" i="63"/>
  <c r="F75" i="63"/>
  <c r="J75" i="63" s="1"/>
  <c r="E75" i="63"/>
  <c r="F74" i="63"/>
  <c r="J74" i="63" s="1"/>
  <c r="E74" i="63"/>
  <c r="F73" i="63"/>
  <c r="J73" i="63" s="1"/>
  <c r="E73" i="63"/>
  <c r="F72" i="63"/>
  <c r="J72" i="63" s="1"/>
  <c r="E72" i="63"/>
  <c r="F71" i="63"/>
  <c r="J71" i="63" s="1"/>
  <c r="E71" i="63"/>
  <c r="F70" i="63"/>
  <c r="J70" i="63" s="1"/>
  <c r="E70" i="63"/>
  <c r="F69" i="63"/>
  <c r="J69" i="63" s="1"/>
  <c r="E69" i="63"/>
  <c r="F68" i="63"/>
  <c r="J68" i="63" s="1"/>
  <c r="E68" i="63"/>
  <c r="F66" i="63"/>
  <c r="I66" i="63" s="1"/>
  <c r="E66" i="63"/>
  <c r="F65" i="63"/>
  <c r="I65" i="63" s="1"/>
  <c r="E65" i="63"/>
  <c r="F64" i="63"/>
  <c r="I64" i="63" s="1"/>
  <c r="E64" i="63"/>
  <c r="F63" i="63"/>
  <c r="I63" i="63" s="1"/>
  <c r="E63" i="63"/>
  <c r="F62" i="63"/>
  <c r="I62" i="63" s="1"/>
  <c r="E62" i="63"/>
  <c r="F61" i="63"/>
  <c r="I61" i="63" s="1"/>
  <c r="E61" i="63"/>
  <c r="X61" i="63" s="1"/>
  <c r="F59" i="63"/>
  <c r="I59" i="63" s="1"/>
  <c r="E59" i="63"/>
  <c r="F58" i="63"/>
  <c r="I58" i="63" s="1"/>
  <c r="E58" i="63"/>
  <c r="F57" i="63"/>
  <c r="I57" i="63" s="1"/>
  <c r="E57" i="63"/>
  <c r="F56" i="63"/>
  <c r="I56" i="63" s="1"/>
  <c r="E56" i="63"/>
  <c r="F55" i="63"/>
  <c r="I55" i="63" s="1"/>
  <c r="E55" i="63"/>
  <c r="F54" i="63"/>
  <c r="I54" i="63" s="1"/>
  <c r="E54" i="63"/>
  <c r="F53" i="63"/>
  <c r="I53" i="63" s="1"/>
  <c r="E53" i="63"/>
  <c r="F52" i="63"/>
  <c r="I52" i="63" s="1"/>
  <c r="E52" i="63"/>
  <c r="F49" i="63"/>
  <c r="J49" i="63" s="1"/>
  <c r="E49" i="63"/>
  <c r="F48" i="63"/>
  <c r="E48" i="63"/>
  <c r="L48" i="63" s="1"/>
  <c r="F47" i="63"/>
  <c r="E47" i="63"/>
  <c r="L47" i="63" s="1"/>
  <c r="F46" i="63"/>
  <c r="E46" i="63"/>
  <c r="L46" i="63" s="1"/>
  <c r="F45" i="63"/>
  <c r="E45" i="63"/>
  <c r="O45" i="63" s="1"/>
  <c r="F44" i="63"/>
  <c r="E44" i="63"/>
  <c r="F43" i="63"/>
  <c r="E43" i="63"/>
  <c r="L43" i="63" s="1"/>
  <c r="F42" i="63"/>
  <c r="E42" i="63"/>
  <c r="O42" i="63" s="1"/>
  <c r="F41" i="63"/>
  <c r="H41" i="63" s="1"/>
  <c r="E41" i="63"/>
  <c r="O41" i="63" s="1"/>
  <c r="F40" i="63"/>
  <c r="H40" i="63" s="1"/>
  <c r="E40" i="63"/>
  <c r="F39" i="63"/>
  <c r="I39" i="63" s="1"/>
  <c r="E39" i="63"/>
  <c r="F38" i="63"/>
  <c r="E38" i="63"/>
  <c r="F37" i="63"/>
  <c r="E37" i="63"/>
  <c r="R37" i="63" s="1"/>
  <c r="F36" i="63"/>
  <c r="E36" i="63"/>
  <c r="U36" i="63" s="1"/>
  <c r="R22" i="64" s="1"/>
  <c r="B23" i="67" s="1"/>
  <c r="F35" i="63"/>
  <c r="G35" i="63" s="1"/>
  <c r="E35" i="63"/>
  <c r="F33" i="63"/>
  <c r="E33" i="63"/>
  <c r="AA33" i="63" s="1"/>
  <c r="F32" i="63"/>
  <c r="H32" i="63" s="1"/>
  <c r="E32" i="63"/>
  <c r="X32" i="63" s="1"/>
  <c r="F31" i="63"/>
  <c r="I31" i="63" s="1"/>
  <c r="E31" i="63"/>
  <c r="F30" i="63"/>
  <c r="H30" i="63" s="1"/>
  <c r="E30" i="63"/>
  <c r="F29" i="63"/>
  <c r="I29" i="63" s="1"/>
  <c r="E29" i="63"/>
  <c r="F28" i="63"/>
  <c r="E28" i="63"/>
  <c r="F27" i="63"/>
  <c r="I27" i="63" s="1"/>
  <c r="E27" i="63"/>
  <c r="F26" i="63"/>
  <c r="I26" i="63" s="1"/>
  <c r="E26" i="63"/>
  <c r="F25" i="63"/>
  <c r="E25" i="63"/>
  <c r="X25" i="63" s="1"/>
  <c r="F23" i="63"/>
  <c r="E23" i="63"/>
  <c r="AA23" i="63" s="1"/>
  <c r="F22" i="63"/>
  <c r="E22" i="63"/>
  <c r="AA22" i="63" s="1"/>
  <c r="F21" i="63"/>
  <c r="E21" i="63"/>
  <c r="R21" i="63" s="1"/>
  <c r="F20" i="63"/>
  <c r="E20" i="63"/>
  <c r="L20" i="63" s="1"/>
  <c r="F19" i="63"/>
  <c r="E19" i="63"/>
  <c r="AA19" i="63" s="1"/>
  <c r="F18" i="63"/>
  <c r="E18" i="63"/>
  <c r="AA18" i="63" s="1"/>
  <c r="F410" i="63"/>
  <c r="F397" i="63"/>
  <c r="F389" i="63"/>
  <c r="H389" i="63" s="1"/>
  <c r="F381" i="63"/>
  <c r="F376" i="63"/>
  <c r="F368" i="63"/>
  <c r="F357" i="63"/>
  <c r="G357" i="63" s="1"/>
  <c r="F345" i="63"/>
  <c r="F338" i="63"/>
  <c r="G338" i="63" s="1"/>
  <c r="F325" i="63"/>
  <c r="F315" i="63"/>
  <c r="F301" i="63"/>
  <c r="G301" i="63" s="1"/>
  <c r="F285" i="63"/>
  <c r="F282" i="63"/>
  <c r="H282" i="63" s="1"/>
  <c r="F261" i="63"/>
  <c r="F256" i="63"/>
  <c r="I256" i="63" s="1"/>
  <c r="F243" i="63"/>
  <c r="I243" i="63" s="1"/>
  <c r="F230" i="63"/>
  <c r="F209" i="63"/>
  <c r="J209" i="63" s="1"/>
  <c r="F200" i="63"/>
  <c r="H200" i="63" s="1"/>
  <c r="F197" i="63"/>
  <c r="F191" i="63"/>
  <c r="H191" i="63" s="1"/>
  <c r="F185" i="63"/>
  <c r="F179" i="63"/>
  <c r="I179" i="63" s="1"/>
  <c r="F164" i="63"/>
  <c r="I164" i="63" s="1"/>
  <c r="F143" i="63"/>
  <c r="F126" i="63"/>
  <c r="H126" i="63" s="1"/>
  <c r="F121" i="63"/>
  <c r="J121" i="63" s="1"/>
  <c r="F110" i="63"/>
  <c r="J110" i="63" s="1"/>
  <c r="F94" i="63"/>
  <c r="F67" i="63"/>
  <c r="I67" i="63" s="1"/>
  <c r="F60" i="63"/>
  <c r="I60" i="63" s="1"/>
  <c r="F51" i="63"/>
  <c r="F34" i="63"/>
  <c r="G34" i="63" s="1"/>
  <c r="F24" i="63"/>
  <c r="F17" i="63"/>
  <c r="J17" i="63" s="1"/>
  <c r="E410" i="63"/>
  <c r="AA410" i="63" s="1"/>
  <c r="E397" i="63"/>
  <c r="L397" i="63" s="1"/>
  <c r="E389" i="63"/>
  <c r="O389" i="63" s="1"/>
  <c r="E381" i="63"/>
  <c r="L381" i="63" s="1"/>
  <c r="E376" i="63"/>
  <c r="AA376" i="63" s="1"/>
  <c r="E368" i="63"/>
  <c r="AA368" i="63" s="1"/>
  <c r="E357" i="63"/>
  <c r="E345" i="63"/>
  <c r="O345" i="63" s="1"/>
  <c r="E338" i="63"/>
  <c r="E325" i="63"/>
  <c r="L325" i="63" s="1"/>
  <c r="E315" i="63"/>
  <c r="E301" i="63"/>
  <c r="E285" i="63"/>
  <c r="L285" i="63" s="1"/>
  <c r="E282" i="63"/>
  <c r="O282" i="63" s="1"/>
  <c r="E261" i="63"/>
  <c r="E256" i="63"/>
  <c r="E243" i="63"/>
  <c r="E230" i="63"/>
  <c r="R230" i="63" s="1"/>
  <c r="E209" i="63"/>
  <c r="E200" i="63"/>
  <c r="E197" i="63"/>
  <c r="O197" i="63" s="1"/>
  <c r="E191" i="63"/>
  <c r="L191" i="63" s="1"/>
  <c r="E185" i="63"/>
  <c r="AA185" i="63" s="1"/>
  <c r="E179" i="63"/>
  <c r="X179" i="63" s="1"/>
  <c r="E164" i="63"/>
  <c r="E143" i="63"/>
  <c r="X143" i="63" s="1"/>
  <c r="E126" i="63"/>
  <c r="AA126" i="63" s="1"/>
  <c r="E121" i="63"/>
  <c r="R121" i="63" s="1"/>
  <c r="E110" i="63"/>
  <c r="E94" i="63"/>
  <c r="L94" i="63" s="1"/>
  <c r="E67" i="63"/>
  <c r="E60" i="63"/>
  <c r="E51" i="63"/>
  <c r="X51" i="63" s="1"/>
  <c r="E34" i="63"/>
  <c r="E24" i="63"/>
  <c r="E17" i="63"/>
  <c r="F16" i="63"/>
  <c r="I16" i="63" s="1"/>
  <c r="E16" i="63"/>
  <c r="F15" i="63"/>
  <c r="I15" i="63" s="1"/>
  <c r="E15" i="63"/>
  <c r="F14" i="63"/>
  <c r="I14" i="63" s="1"/>
  <c r="E14" i="63"/>
  <c r="F13" i="63"/>
  <c r="I13" i="63" s="1"/>
  <c r="E13" i="63"/>
  <c r="F12" i="63"/>
  <c r="I12" i="63" s="1"/>
  <c r="E12" i="63"/>
  <c r="F11" i="63"/>
  <c r="I11" i="63" s="1"/>
  <c r="E11" i="63"/>
  <c r="F10" i="63"/>
  <c r="I10" i="63" s="1"/>
  <c r="E10" i="63"/>
  <c r="F9" i="63"/>
  <c r="E9" i="63"/>
  <c r="R9" i="63" s="1"/>
  <c r="F8" i="63"/>
  <c r="H8" i="63" s="1"/>
  <c r="E8" i="63"/>
  <c r="F7" i="63"/>
  <c r="H7" i="63" s="1"/>
  <c r="E7" i="63"/>
  <c r="F6" i="63"/>
  <c r="H6" i="63" s="1"/>
  <c r="E6" i="63"/>
  <c r="B26" i="67" l="1"/>
  <c r="G36" i="63"/>
  <c r="V36" i="63"/>
  <c r="S22" i="64" s="1"/>
  <c r="C23" i="67" s="1"/>
  <c r="C26" i="67" s="1"/>
  <c r="S283" i="63"/>
  <c r="I283" i="63"/>
  <c r="AB174" i="63"/>
  <c r="I174" i="63"/>
  <c r="Y400" i="63"/>
  <c r="G400" i="63"/>
  <c r="M397" i="63"/>
  <c r="I397" i="63"/>
  <c r="M403" i="63"/>
  <c r="I403" i="63"/>
  <c r="P391" i="63"/>
  <c r="I391" i="63"/>
  <c r="AB392" i="63"/>
  <c r="I392" i="63"/>
  <c r="AB393" i="63"/>
  <c r="I393" i="63"/>
  <c r="P382" i="63"/>
  <c r="I382" i="63"/>
  <c r="M383" i="63"/>
  <c r="I383" i="63"/>
  <c r="P388" i="63"/>
  <c r="G388" i="63"/>
  <c r="M385" i="63"/>
  <c r="G385" i="63"/>
  <c r="Y378" i="63"/>
  <c r="I378" i="63"/>
  <c r="AB379" i="63"/>
  <c r="G379" i="63"/>
  <c r="P373" i="63"/>
  <c r="G373" i="63"/>
  <c r="P369" i="63"/>
  <c r="G369" i="63"/>
  <c r="M370" i="63"/>
  <c r="G370" i="63"/>
  <c r="AB374" i="63"/>
  <c r="I374" i="63"/>
  <c r="P375" i="63"/>
  <c r="G375" i="63"/>
  <c r="M368" i="63"/>
  <c r="G368" i="63"/>
  <c r="AB367" i="63"/>
  <c r="J367" i="63"/>
  <c r="P364" i="63"/>
  <c r="I364" i="63"/>
  <c r="M354" i="63"/>
  <c r="G354" i="63"/>
  <c r="P347" i="63"/>
  <c r="I347" i="63"/>
  <c r="P351" i="63"/>
  <c r="I351" i="63"/>
  <c r="P355" i="63"/>
  <c r="G355" i="63"/>
  <c r="P348" i="63"/>
  <c r="G348" i="63"/>
  <c r="S352" i="63"/>
  <c r="G352" i="63"/>
  <c r="P340" i="63"/>
  <c r="G340" i="63"/>
  <c r="S341" i="63"/>
  <c r="G341" i="63"/>
  <c r="P335" i="63"/>
  <c r="G335" i="63"/>
  <c r="S332" i="63"/>
  <c r="I332" i="63"/>
  <c r="M325" i="63"/>
  <c r="G325" i="63"/>
  <c r="P329" i="63"/>
  <c r="I329" i="63"/>
  <c r="M336" i="63"/>
  <c r="G336" i="63"/>
  <c r="Y330" i="63"/>
  <c r="I330" i="63"/>
  <c r="M334" i="63"/>
  <c r="I334" i="63"/>
  <c r="Y323" i="63"/>
  <c r="I323" i="63"/>
  <c r="AB324" i="63"/>
  <c r="I324" i="63"/>
  <c r="M318" i="63"/>
  <c r="I318" i="63"/>
  <c r="Y317" i="63"/>
  <c r="I317" i="63"/>
  <c r="S321" i="63"/>
  <c r="J321" i="63"/>
  <c r="AB322" i="63"/>
  <c r="I322" i="63"/>
  <c r="S305" i="63"/>
  <c r="I305" i="63"/>
  <c r="P313" i="63"/>
  <c r="I313" i="63"/>
  <c r="P310" i="63"/>
  <c r="I310" i="63"/>
  <c r="M307" i="63"/>
  <c r="I307" i="63"/>
  <c r="AB302" i="63"/>
  <c r="I302" i="63"/>
  <c r="P308" i="63"/>
  <c r="I308" i="63"/>
  <c r="P285" i="63"/>
  <c r="I285" i="63"/>
  <c r="AB300" i="63"/>
  <c r="G300" i="63"/>
  <c r="AB293" i="63"/>
  <c r="I293" i="63"/>
  <c r="Y292" i="63"/>
  <c r="I292" i="63"/>
  <c r="M289" i="63"/>
  <c r="I289" i="63"/>
  <c r="P286" i="63"/>
  <c r="I286" i="63"/>
  <c r="AB290" i="63"/>
  <c r="I290" i="63"/>
  <c r="AB294" i="63"/>
  <c r="I294" i="63"/>
  <c r="P291" i="63"/>
  <c r="I291" i="63"/>
  <c r="AB299" i="63"/>
  <c r="G299" i="63"/>
  <c r="AB296" i="63"/>
  <c r="G296" i="63"/>
  <c r="P295" i="63"/>
  <c r="G295" i="63"/>
  <c r="M265" i="63"/>
  <c r="G265" i="63"/>
  <c r="Y269" i="63"/>
  <c r="I269" i="63"/>
  <c r="AB271" i="63"/>
  <c r="G271" i="63"/>
  <c r="P279" i="63"/>
  <c r="I279" i="63"/>
  <c r="P278" i="63"/>
  <c r="I278" i="63"/>
  <c r="S264" i="63"/>
  <c r="I264" i="63"/>
  <c r="AB234" i="63"/>
  <c r="G234" i="63"/>
  <c r="M242" i="63"/>
  <c r="I242" i="63"/>
  <c r="P231" i="63"/>
  <c r="G231" i="63"/>
  <c r="P235" i="63"/>
  <c r="G235" i="63"/>
  <c r="AB230" i="63"/>
  <c r="I230" i="63"/>
  <c r="P236" i="63"/>
  <c r="G236" i="63"/>
  <c r="P240" i="63"/>
  <c r="I240" i="63"/>
  <c r="P239" i="63"/>
  <c r="G239" i="63"/>
  <c r="M241" i="63"/>
  <c r="I241" i="63"/>
  <c r="P225" i="63"/>
  <c r="I225" i="63"/>
  <c r="AB229" i="63"/>
  <c r="I229" i="63"/>
  <c r="P219" i="63"/>
  <c r="J219" i="63"/>
  <c r="M220" i="63"/>
  <c r="I220" i="63"/>
  <c r="P224" i="63"/>
  <c r="I224" i="63"/>
  <c r="M210" i="63"/>
  <c r="G210" i="63"/>
  <c r="AB206" i="63"/>
  <c r="I206" i="63"/>
  <c r="P201" i="63"/>
  <c r="G201" i="63"/>
  <c r="P205" i="63"/>
  <c r="I205" i="63"/>
  <c r="P192" i="63"/>
  <c r="G192" i="63"/>
  <c r="P194" i="63"/>
  <c r="I194" i="63"/>
  <c r="P193" i="63"/>
  <c r="I193" i="63"/>
  <c r="P190" i="63"/>
  <c r="G190" i="63"/>
  <c r="P187" i="63"/>
  <c r="G187" i="63"/>
  <c r="M186" i="63"/>
  <c r="G186" i="63"/>
  <c r="S181" i="63"/>
  <c r="G181" i="63"/>
  <c r="M180" i="63"/>
  <c r="G180" i="63"/>
  <c r="M182" i="63"/>
  <c r="G182" i="63"/>
  <c r="P183" i="63"/>
  <c r="G183" i="63"/>
  <c r="Y150" i="63"/>
  <c r="I150" i="63"/>
  <c r="S148" i="63"/>
  <c r="G148" i="63"/>
  <c r="Y149" i="63"/>
  <c r="I149" i="63"/>
  <c r="AB158" i="63"/>
  <c r="I158" i="63"/>
  <c r="M162" i="63"/>
  <c r="I162" i="63"/>
  <c r="AB163" i="63"/>
  <c r="I163" i="63"/>
  <c r="S145" i="63"/>
  <c r="I145" i="63"/>
  <c r="Y143" i="63"/>
  <c r="G143" i="63"/>
  <c r="S144" i="63"/>
  <c r="G144" i="63"/>
  <c r="AB133" i="63"/>
  <c r="I133" i="63"/>
  <c r="Y137" i="63"/>
  <c r="I137" i="63"/>
  <c r="Y136" i="63"/>
  <c r="I136" i="63"/>
  <c r="Y138" i="63"/>
  <c r="I138" i="63"/>
  <c r="AB131" i="63"/>
  <c r="I131" i="63"/>
  <c r="Y135" i="63"/>
  <c r="I135" i="63"/>
  <c r="Y124" i="63"/>
  <c r="G124" i="63"/>
  <c r="M101" i="63"/>
  <c r="I101" i="63"/>
  <c r="M98" i="63"/>
  <c r="I98" i="63"/>
  <c r="S105" i="63"/>
  <c r="J105" i="63"/>
  <c r="M102" i="63"/>
  <c r="I102" i="63"/>
  <c r="M109" i="63"/>
  <c r="J109" i="63"/>
  <c r="S106" i="63"/>
  <c r="J106" i="63"/>
  <c r="S96" i="63"/>
  <c r="I96" i="63"/>
  <c r="S104" i="63"/>
  <c r="I104" i="63"/>
  <c r="S99" i="63"/>
  <c r="I99" i="63"/>
  <c r="S94" i="63"/>
  <c r="I94" i="63"/>
  <c r="P87" i="63"/>
  <c r="I87" i="63"/>
  <c r="P88" i="63"/>
  <c r="I88" i="63"/>
  <c r="M84" i="63"/>
  <c r="I84" i="63"/>
  <c r="M93" i="63"/>
  <c r="I93" i="63"/>
  <c r="P86" i="63"/>
  <c r="I86" i="63"/>
  <c r="P90" i="63"/>
  <c r="J90" i="63"/>
  <c r="Y51" i="63"/>
  <c r="J51" i="63"/>
  <c r="S37" i="63"/>
  <c r="I37" i="63"/>
  <c r="Y38" i="63"/>
  <c r="I38" i="63"/>
  <c r="Y25" i="63"/>
  <c r="I25" i="63"/>
  <c r="Y28" i="63"/>
  <c r="I28" i="63"/>
  <c r="Y24" i="63"/>
  <c r="G24" i="63"/>
  <c r="AB23" i="63"/>
  <c r="J23" i="63"/>
  <c r="S20" i="63"/>
  <c r="J20" i="63"/>
  <c r="S21" i="63"/>
  <c r="J21" i="63"/>
  <c r="AB22" i="63"/>
  <c r="J22" i="63"/>
  <c r="AB19" i="63"/>
  <c r="J19" i="63"/>
  <c r="AB18" i="63"/>
  <c r="J18" i="63"/>
  <c r="AB376" i="63"/>
  <c r="H376" i="63"/>
  <c r="P277" i="63"/>
  <c r="H277" i="63"/>
  <c r="AB377" i="63"/>
  <c r="H377" i="63"/>
  <c r="S386" i="63"/>
  <c r="H386" i="63"/>
  <c r="M413" i="63"/>
  <c r="H413" i="63"/>
  <c r="M152" i="63"/>
  <c r="H152" i="63"/>
  <c r="S157" i="63"/>
  <c r="H157" i="63"/>
  <c r="AB315" i="63"/>
  <c r="H315" i="63"/>
  <c r="AB33" i="63"/>
  <c r="H33" i="63"/>
  <c r="P42" i="63"/>
  <c r="H42" i="63"/>
  <c r="P46" i="63"/>
  <c r="H46" i="63"/>
  <c r="M195" i="63"/>
  <c r="H195" i="63"/>
  <c r="P214" i="63"/>
  <c r="H214" i="63"/>
  <c r="P222" i="63"/>
  <c r="H222" i="63"/>
  <c r="P257" i="63"/>
  <c r="H257" i="63"/>
  <c r="S266" i="63"/>
  <c r="H266" i="63"/>
  <c r="P328" i="63"/>
  <c r="H328" i="63"/>
  <c r="S350" i="63"/>
  <c r="H350" i="63"/>
  <c r="M401" i="63"/>
  <c r="H401" i="63"/>
  <c r="P405" i="63"/>
  <c r="H405" i="63"/>
  <c r="M153" i="63"/>
  <c r="H153" i="63"/>
  <c r="P213" i="63"/>
  <c r="H213" i="63"/>
  <c r="P349" i="63"/>
  <c r="H349" i="63"/>
  <c r="P353" i="63"/>
  <c r="H353" i="63"/>
  <c r="P43" i="63"/>
  <c r="H43" i="63"/>
  <c r="M47" i="63"/>
  <c r="H47" i="63"/>
  <c r="S95" i="63"/>
  <c r="H95" i="63"/>
  <c r="Y125" i="63"/>
  <c r="H125" i="63"/>
  <c r="P196" i="63"/>
  <c r="H196" i="63"/>
  <c r="P211" i="63"/>
  <c r="H211" i="63"/>
  <c r="AB215" i="63"/>
  <c r="H215" i="63"/>
  <c r="P223" i="63"/>
  <c r="H223" i="63"/>
  <c r="AB245" i="63"/>
  <c r="H245" i="63"/>
  <c r="M267" i="63"/>
  <c r="H267" i="63"/>
  <c r="P275" i="63"/>
  <c r="H275" i="63"/>
  <c r="P333" i="63"/>
  <c r="H333" i="63"/>
  <c r="M342" i="63"/>
  <c r="H342" i="63"/>
  <c r="M384" i="63"/>
  <c r="H384" i="63"/>
  <c r="Y398" i="63"/>
  <c r="H398" i="63"/>
  <c r="P406" i="63"/>
  <c r="H406" i="63"/>
  <c r="S411" i="63"/>
  <c r="H411" i="63"/>
  <c r="AB415" i="63"/>
  <c r="H415" i="63"/>
  <c r="AB85" i="63"/>
  <c r="H85" i="63"/>
  <c r="P89" i="63"/>
  <c r="H89" i="63"/>
  <c r="P189" i="63"/>
  <c r="H189" i="63"/>
  <c r="S217" i="63"/>
  <c r="H217" i="63"/>
  <c r="AB247" i="63"/>
  <c r="H247" i="63"/>
  <c r="M327" i="63"/>
  <c r="H327" i="63"/>
  <c r="M344" i="63"/>
  <c r="H344" i="63"/>
  <c r="AB363" i="63"/>
  <c r="H363" i="63"/>
  <c r="P372" i="63"/>
  <c r="H372" i="63"/>
  <c r="Y408" i="63"/>
  <c r="H408" i="63"/>
  <c r="P44" i="63"/>
  <c r="H44" i="63"/>
  <c r="AB188" i="63"/>
  <c r="H188" i="63"/>
  <c r="P203" i="63"/>
  <c r="H203" i="63"/>
  <c r="M216" i="63"/>
  <c r="H216" i="63"/>
  <c r="P237" i="63"/>
  <c r="H237" i="63"/>
  <c r="P259" i="63"/>
  <c r="H259" i="63"/>
  <c r="M272" i="63"/>
  <c r="H272" i="63"/>
  <c r="M280" i="63"/>
  <c r="H280" i="63"/>
  <c r="P287" i="63"/>
  <c r="H287" i="63"/>
  <c r="M326" i="63"/>
  <c r="H326" i="63"/>
  <c r="P343" i="63"/>
  <c r="H343" i="63"/>
  <c r="AB390" i="63"/>
  <c r="H390" i="63"/>
  <c r="M399" i="63"/>
  <c r="H399" i="63"/>
  <c r="Y407" i="63"/>
  <c r="H407" i="63"/>
  <c r="AB416" i="63"/>
  <c r="H416" i="63"/>
  <c r="M151" i="63"/>
  <c r="H151" i="63"/>
  <c r="Y154" i="63"/>
  <c r="H154" i="63"/>
  <c r="P197" i="63"/>
  <c r="H197" i="63"/>
  <c r="M45" i="63"/>
  <c r="H45" i="63"/>
  <c r="M184" i="63"/>
  <c r="H184" i="63"/>
  <c r="P204" i="63"/>
  <c r="H204" i="63"/>
  <c r="M221" i="63"/>
  <c r="H221" i="63"/>
  <c r="P260" i="63"/>
  <c r="H260" i="63"/>
  <c r="AB395" i="63"/>
  <c r="H395" i="63"/>
  <c r="P404" i="63"/>
  <c r="H404" i="63"/>
  <c r="M381" i="63"/>
  <c r="H381" i="63"/>
  <c r="P410" i="63"/>
  <c r="H410" i="63"/>
  <c r="P345" i="63"/>
  <c r="H345" i="63"/>
  <c r="S9" i="63"/>
  <c r="H9" i="63"/>
  <c r="P185" i="63"/>
  <c r="H185" i="63"/>
  <c r="Y261" i="63"/>
  <c r="H261" i="63"/>
  <c r="M48" i="63"/>
  <c r="H48" i="63"/>
  <c r="D5" i="68"/>
  <c r="X410" i="63"/>
  <c r="M271" i="63"/>
  <c r="AB384" i="63"/>
  <c r="S265" i="63"/>
  <c r="L187" i="63"/>
  <c r="X406" i="63"/>
  <c r="P154" i="63"/>
  <c r="Y61" i="63"/>
  <c r="AB364" i="63"/>
  <c r="M193" i="63"/>
  <c r="L400" i="63"/>
  <c r="S383" i="63"/>
  <c r="AB205" i="63"/>
  <c r="L211" i="63"/>
  <c r="L335" i="63"/>
  <c r="P36" i="63"/>
  <c r="O243" i="63"/>
  <c r="P378" i="63"/>
  <c r="R185" i="63"/>
  <c r="S387" i="63"/>
  <c r="Y153" i="63"/>
  <c r="AA316" i="63"/>
  <c r="M378" i="63"/>
  <c r="AB84" i="63"/>
  <c r="M287" i="63"/>
  <c r="P220" i="63"/>
  <c r="M154" i="63"/>
  <c r="M260" i="63"/>
  <c r="M350" i="63"/>
  <c r="P385" i="63"/>
  <c r="S258" i="63"/>
  <c r="Y36" i="63"/>
  <c r="Y384" i="63"/>
  <c r="AA37" i="63"/>
  <c r="AB352" i="63"/>
  <c r="O200" i="63"/>
  <c r="AA301" i="63"/>
  <c r="Y121" i="63"/>
  <c r="P256" i="63"/>
  <c r="X96" i="63"/>
  <c r="R96" i="63"/>
  <c r="R106" i="63"/>
  <c r="L106" i="63"/>
  <c r="O220" i="63"/>
  <c r="L220" i="63"/>
  <c r="O222" i="63"/>
  <c r="L222" i="63"/>
  <c r="AA246" i="63"/>
  <c r="O266" i="63"/>
  <c r="AA266" i="63"/>
  <c r="N17" i="64" s="1"/>
  <c r="L266" i="63"/>
  <c r="AA272" i="63"/>
  <c r="R11" i="63"/>
  <c r="L42" i="63"/>
  <c r="R22" i="63"/>
  <c r="P200" i="63"/>
  <c r="M200" i="63"/>
  <c r="R127" i="63"/>
  <c r="O210" i="63"/>
  <c r="AA210" i="63"/>
  <c r="AA244" i="63"/>
  <c r="X264" i="63"/>
  <c r="L264" i="63"/>
  <c r="AA270" i="63"/>
  <c r="L302" i="63"/>
  <c r="R302" i="63"/>
  <c r="O302" i="63"/>
  <c r="X256" i="63"/>
  <c r="S301" i="63"/>
  <c r="O44" i="63"/>
  <c r="L44" i="63"/>
  <c r="AA137" i="63"/>
  <c r="O226" i="63"/>
  <c r="AA226" i="63"/>
  <c r="AA268" i="63"/>
  <c r="AA319" i="63"/>
  <c r="L323" i="63"/>
  <c r="X323" i="63"/>
  <c r="AA323" i="63"/>
  <c r="O343" i="63"/>
  <c r="L343" i="63"/>
  <c r="O362" i="63"/>
  <c r="L362" i="63"/>
  <c r="AA366" i="63"/>
  <c r="O84" i="63"/>
  <c r="AA84" i="63"/>
  <c r="O147" i="63"/>
  <c r="AA147" i="63"/>
  <c r="X147" i="63"/>
  <c r="X153" i="63"/>
  <c r="O153" i="63"/>
  <c r="AA153" i="63"/>
  <c r="S159" i="63"/>
  <c r="Y159" i="63"/>
  <c r="S161" i="63"/>
  <c r="M161" i="63"/>
  <c r="L306" i="63"/>
  <c r="R147" i="63"/>
  <c r="J19" i="64" s="1"/>
  <c r="B19" i="66" s="1"/>
  <c r="X104" i="63"/>
  <c r="M94" i="63"/>
  <c r="M104" i="63"/>
  <c r="L161" i="63"/>
  <c r="M187" i="63"/>
  <c r="M196" i="63"/>
  <c r="L275" i="63"/>
  <c r="M292" i="63"/>
  <c r="L313" i="63"/>
  <c r="M352" i="63"/>
  <c r="L379" i="63"/>
  <c r="M400" i="63"/>
  <c r="P41" i="63"/>
  <c r="P147" i="63"/>
  <c r="O191" i="63"/>
  <c r="O245" i="63"/>
  <c r="P271" i="63"/>
  <c r="P294" i="63"/>
  <c r="P387" i="63"/>
  <c r="R19" i="63"/>
  <c r="R35" i="63"/>
  <c r="R123" i="63"/>
  <c r="R208" i="63"/>
  <c r="R263" i="63"/>
  <c r="R296" i="63"/>
  <c r="S384" i="63"/>
  <c r="R397" i="63"/>
  <c r="X37" i="63"/>
  <c r="Y79" i="63"/>
  <c r="X123" i="63"/>
  <c r="X322" i="63"/>
  <c r="Y387" i="63"/>
  <c r="Y406" i="63"/>
  <c r="AA41" i="63"/>
  <c r="AB149" i="63"/>
  <c r="AB265" i="63"/>
  <c r="AB269" i="63"/>
  <c r="AA294" i="63"/>
  <c r="AA324" i="63"/>
  <c r="AB355" i="63"/>
  <c r="AB366" i="63"/>
  <c r="AA389" i="63"/>
  <c r="M20" i="63"/>
  <c r="L45" i="63"/>
  <c r="L99" i="63"/>
  <c r="M190" i="63"/>
  <c r="M275" i="63"/>
  <c r="M294" i="63"/>
  <c r="L329" i="63"/>
  <c r="L398" i="63"/>
  <c r="L406" i="63"/>
  <c r="P151" i="63"/>
  <c r="P342" i="63"/>
  <c r="P383" i="63"/>
  <c r="P393" i="63"/>
  <c r="O406" i="63"/>
  <c r="S19" i="63"/>
  <c r="S153" i="63"/>
  <c r="S209" i="63"/>
  <c r="S263" i="63"/>
  <c r="S385" i="63"/>
  <c r="S406" i="63"/>
  <c r="X41" i="63"/>
  <c r="Y95" i="63"/>
  <c r="X191" i="63"/>
  <c r="X398" i="63"/>
  <c r="AB79" i="63"/>
  <c r="AB344" i="63"/>
  <c r="AB358" i="63"/>
  <c r="AB370" i="63"/>
  <c r="L41" i="63"/>
  <c r="M185" i="63"/>
  <c r="M191" i="63"/>
  <c r="L209" i="63"/>
  <c r="M258" i="63"/>
  <c r="M285" i="63"/>
  <c r="L333" i="63"/>
  <c r="M349" i="63"/>
  <c r="M398" i="63"/>
  <c r="M406" i="63"/>
  <c r="P84" i="63"/>
  <c r="P210" i="63"/>
  <c r="P226" i="63"/>
  <c r="P258" i="63"/>
  <c r="P289" i="63"/>
  <c r="P362" i="63"/>
  <c r="P384" i="63"/>
  <c r="P390" i="63"/>
  <c r="P395" i="63"/>
  <c r="S245" i="63"/>
  <c r="R265" i="63"/>
  <c r="R307" i="63"/>
  <c r="X28" i="63"/>
  <c r="Y151" i="63"/>
  <c r="Y245" i="63"/>
  <c r="X305" i="63"/>
  <c r="Y383" i="63"/>
  <c r="AB134" i="63"/>
  <c r="AB185" i="63"/>
  <c r="AB267" i="63"/>
  <c r="AA307" i="63"/>
  <c r="AA322" i="63"/>
  <c r="AB347" i="63"/>
  <c r="AB360" i="63"/>
  <c r="AB383" i="63"/>
  <c r="M411" i="63"/>
  <c r="M415" i="63"/>
  <c r="P411" i="63"/>
  <c r="R411" i="63"/>
  <c r="J21" i="64" s="1"/>
  <c r="B21" i="66" s="1"/>
  <c r="Y410" i="63"/>
  <c r="AB410" i="63"/>
  <c r="L411" i="63"/>
  <c r="L410" i="63"/>
  <c r="O410" i="63"/>
  <c r="AA415" i="63"/>
  <c r="M410" i="63"/>
  <c r="L399" i="63"/>
  <c r="L401" i="63"/>
  <c r="L405" i="63"/>
  <c r="O398" i="63"/>
  <c r="O400" i="63"/>
  <c r="O407" i="63"/>
  <c r="S397" i="63"/>
  <c r="S407" i="63"/>
  <c r="X407" i="63"/>
  <c r="AB398" i="63"/>
  <c r="P399" i="63"/>
  <c r="M405" i="63"/>
  <c r="P398" i="63"/>
  <c r="P400" i="63"/>
  <c r="P407" i="63"/>
  <c r="L394" i="63"/>
  <c r="AA392" i="63"/>
  <c r="AA394" i="63"/>
  <c r="M394" i="63"/>
  <c r="O394" i="63"/>
  <c r="AB389" i="63"/>
  <c r="AB394" i="63"/>
  <c r="L393" i="63"/>
  <c r="P389" i="63"/>
  <c r="P394" i="63"/>
  <c r="AA390" i="63"/>
  <c r="AA393" i="63"/>
  <c r="AA395" i="63"/>
  <c r="M393" i="63"/>
  <c r="O390" i="63"/>
  <c r="L383" i="63"/>
  <c r="L385" i="63"/>
  <c r="O381" i="63"/>
  <c r="O383" i="63"/>
  <c r="O385" i="63"/>
  <c r="R383" i="63"/>
  <c r="R385" i="63"/>
  <c r="R387" i="63"/>
  <c r="X384" i="63"/>
  <c r="AA383" i="63"/>
  <c r="AA387" i="63"/>
  <c r="AB387" i="63"/>
  <c r="L384" i="63"/>
  <c r="L387" i="63"/>
  <c r="P381" i="63"/>
  <c r="M387" i="63"/>
  <c r="O384" i="63"/>
  <c r="O387" i="63"/>
  <c r="R384" i="63"/>
  <c r="X387" i="63"/>
  <c r="M376" i="63"/>
  <c r="M379" i="63"/>
  <c r="P376" i="63"/>
  <c r="P379" i="63"/>
  <c r="L378" i="63"/>
  <c r="O378" i="63"/>
  <c r="L376" i="63"/>
  <c r="O376" i="63"/>
  <c r="O379" i="63"/>
  <c r="L370" i="63"/>
  <c r="M374" i="63"/>
  <c r="P368" i="63"/>
  <c r="P374" i="63"/>
  <c r="AA369" i="63"/>
  <c r="AA374" i="63"/>
  <c r="L374" i="63"/>
  <c r="O368" i="63"/>
  <c r="AB368" i="63"/>
  <c r="L368" i="63"/>
  <c r="L373" i="63"/>
  <c r="L375" i="63"/>
  <c r="AB369" i="63"/>
  <c r="M373" i="63"/>
  <c r="M375" i="63"/>
  <c r="M362" i="63"/>
  <c r="O364" i="63"/>
  <c r="R359" i="63"/>
  <c r="AA359" i="63"/>
  <c r="AA365" i="63"/>
  <c r="S365" i="63"/>
  <c r="S359" i="63"/>
  <c r="AB359" i="63"/>
  <c r="AB365" i="63"/>
  <c r="Y359" i="63"/>
  <c r="L350" i="63"/>
  <c r="L354" i="63"/>
  <c r="P346" i="63"/>
  <c r="P350" i="63"/>
  <c r="P352" i="63"/>
  <c r="P354" i="63"/>
  <c r="AA346" i="63"/>
  <c r="AA349" i="63"/>
  <c r="AA354" i="63"/>
  <c r="O347" i="63"/>
  <c r="O349" i="63"/>
  <c r="O355" i="63"/>
  <c r="R350" i="63"/>
  <c r="AB346" i="63"/>
  <c r="AB349" i="63"/>
  <c r="AB354" i="63"/>
  <c r="O346" i="63"/>
  <c r="O350" i="63"/>
  <c r="O352" i="63"/>
  <c r="R352" i="63"/>
  <c r="L352" i="63"/>
  <c r="AA352" i="63"/>
  <c r="M339" i="63"/>
  <c r="M343" i="63"/>
  <c r="O339" i="63"/>
  <c r="O341" i="63"/>
  <c r="L342" i="63"/>
  <c r="L344" i="63"/>
  <c r="P339" i="63"/>
  <c r="P341" i="63"/>
  <c r="O336" i="63"/>
  <c r="AA330" i="63"/>
  <c r="M329" i="63"/>
  <c r="M333" i="63"/>
  <c r="M335" i="63"/>
  <c r="P331" i="63"/>
  <c r="P334" i="63"/>
  <c r="P336" i="63"/>
  <c r="AB330" i="63"/>
  <c r="AB336" i="63"/>
  <c r="L331" i="63"/>
  <c r="L334" i="63"/>
  <c r="L336" i="63"/>
  <c r="AA331" i="63"/>
  <c r="O328" i="63"/>
  <c r="M331" i="63"/>
  <c r="AB331" i="63"/>
  <c r="M315" i="63"/>
  <c r="M319" i="63"/>
  <c r="M321" i="63"/>
  <c r="P319" i="63"/>
  <c r="S319" i="63"/>
  <c r="X315" i="63"/>
  <c r="L320" i="63"/>
  <c r="O315" i="63"/>
  <c r="R315" i="63"/>
  <c r="R320" i="63"/>
  <c r="Y315" i="63"/>
  <c r="Y322" i="63"/>
  <c r="AB316" i="63"/>
  <c r="AB320" i="63"/>
  <c r="AB323" i="63"/>
  <c r="M320" i="63"/>
  <c r="M323" i="63"/>
  <c r="P315" i="63"/>
  <c r="S315" i="63"/>
  <c r="S320" i="63"/>
  <c r="AA315" i="63"/>
  <c r="N5" i="64" s="1"/>
  <c r="L315" i="63"/>
  <c r="L319" i="63"/>
  <c r="L321" i="63"/>
  <c r="O319" i="63"/>
  <c r="R319" i="63"/>
  <c r="AB319" i="63"/>
  <c r="M302" i="63"/>
  <c r="M306" i="63"/>
  <c r="M313" i="63"/>
  <c r="P302" i="63"/>
  <c r="S302" i="63"/>
  <c r="S307" i="63"/>
  <c r="Y305" i="63"/>
  <c r="AB301" i="63"/>
  <c r="AB307" i="63"/>
  <c r="L301" i="63"/>
  <c r="L305" i="63"/>
  <c r="L307" i="63"/>
  <c r="O301" i="63"/>
  <c r="O313" i="63"/>
  <c r="R301" i="63"/>
  <c r="AA302" i="63"/>
  <c r="M301" i="63"/>
  <c r="M305" i="63"/>
  <c r="P301" i="63"/>
  <c r="R289" i="63"/>
  <c r="X293" i="63"/>
  <c r="X297" i="63"/>
  <c r="R9" i="64" s="1"/>
  <c r="B9" i="67" s="1"/>
  <c r="L286" i="63"/>
  <c r="L289" i="63"/>
  <c r="L293" i="63"/>
  <c r="O285" i="63"/>
  <c r="O287" i="63"/>
  <c r="O290" i="63"/>
  <c r="O293" i="63"/>
  <c r="S289" i="63"/>
  <c r="S296" i="63"/>
  <c r="Y291" i="63"/>
  <c r="Y293" i="63"/>
  <c r="Y297" i="63"/>
  <c r="S9" i="64" s="1"/>
  <c r="C9" i="67" s="1"/>
  <c r="AB289" i="63"/>
  <c r="AB291" i="63"/>
  <c r="AB297" i="63"/>
  <c r="N12" i="64"/>
  <c r="AA289" i="63"/>
  <c r="AA291" i="63"/>
  <c r="AA297" i="63"/>
  <c r="M286" i="63"/>
  <c r="M293" i="63"/>
  <c r="P290" i="63"/>
  <c r="P293" i="63"/>
  <c r="R286" i="63"/>
  <c r="R293" i="63"/>
  <c r="R298" i="63"/>
  <c r="X290" i="63"/>
  <c r="X292" i="63"/>
  <c r="X296" i="63"/>
  <c r="AA298" i="63"/>
  <c r="X291" i="63"/>
  <c r="L294" i="63"/>
  <c r="S286" i="63"/>
  <c r="S293" i="63"/>
  <c r="S298" i="63"/>
  <c r="Y290" i="63"/>
  <c r="Y296" i="63"/>
  <c r="AB298" i="63"/>
  <c r="O283" i="63"/>
  <c r="S282" i="63"/>
  <c r="P282" i="63"/>
  <c r="R282" i="63"/>
  <c r="P283" i="63"/>
  <c r="L261" i="63"/>
  <c r="M266" i="63"/>
  <c r="O261" i="63"/>
  <c r="AA261" i="63"/>
  <c r="L262" i="63"/>
  <c r="L265" i="63"/>
  <c r="L267" i="63"/>
  <c r="L272" i="63"/>
  <c r="L280" i="63"/>
  <c r="P261" i="63"/>
  <c r="P263" i="63"/>
  <c r="P265" i="63"/>
  <c r="P267" i="63"/>
  <c r="R262" i="63"/>
  <c r="R264" i="63"/>
  <c r="R266" i="63"/>
  <c r="X261" i="63"/>
  <c r="X263" i="63"/>
  <c r="X269" i="63"/>
  <c r="AB261" i="63"/>
  <c r="AB263" i="63"/>
  <c r="AB266" i="63"/>
  <c r="AB268" i="63"/>
  <c r="AB270" i="63"/>
  <c r="AB272" i="63"/>
  <c r="P262" i="63"/>
  <c r="P264" i="63"/>
  <c r="P266" i="63"/>
  <c r="P276" i="63"/>
  <c r="P280" i="63"/>
  <c r="AB262" i="63"/>
  <c r="M261" i="63"/>
  <c r="M264" i="63"/>
  <c r="O263" i="63"/>
  <c r="O265" i="63"/>
  <c r="O267" i="63"/>
  <c r="Y262" i="63"/>
  <c r="Y264" i="63"/>
  <c r="M262" i="63"/>
  <c r="O262" i="63"/>
  <c r="O264" i="63"/>
  <c r="O271" i="63"/>
  <c r="S262" i="63"/>
  <c r="Y263" i="63"/>
  <c r="AA262" i="63"/>
  <c r="AA269" i="63"/>
  <c r="AA271" i="63"/>
  <c r="L256" i="63"/>
  <c r="L259" i="63"/>
  <c r="O259" i="63"/>
  <c r="R256" i="63"/>
  <c r="Y256" i="63"/>
  <c r="M256" i="63"/>
  <c r="M259" i="63"/>
  <c r="S256" i="63"/>
  <c r="L258" i="63"/>
  <c r="L260" i="63"/>
  <c r="O256" i="63"/>
  <c r="O258" i="63"/>
  <c r="P243" i="63"/>
  <c r="P245" i="63"/>
  <c r="AB244" i="63"/>
  <c r="AB246" i="63"/>
  <c r="L244" i="63"/>
  <c r="O244" i="63"/>
  <c r="AA245" i="63"/>
  <c r="AA247" i="63"/>
  <c r="M244" i="63"/>
  <c r="P244" i="63"/>
  <c r="R245" i="63"/>
  <c r="L231" i="63"/>
  <c r="L234" i="63"/>
  <c r="L238" i="63"/>
  <c r="O230" i="63"/>
  <c r="O232" i="63"/>
  <c r="S230" i="63"/>
  <c r="Y236" i="63"/>
  <c r="Y240" i="63"/>
  <c r="AA232" i="63"/>
  <c r="AA238" i="63"/>
  <c r="M231" i="63"/>
  <c r="M234" i="63"/>
  <c r="M238" i="63"/>
  <c r="P230" i="63"/>
  <c r="P232" i="63"/>
  <c r="X230" i="63"/>
  <c r="X238" i="63"/>
  <c r="AB232" i="63"/>
  <c r="AB238" i="63"/>
  <c r="L230" i="63"/>
  <c r="L232" i="63"/>
  <c r="L236" i="63"/>
  <c r="O234" i="63"/>
  <c r="O236" i="63"/>
  <c r="O238" i="63"/>
  <c r="O240" i="63"/>
  <c r="Y230" i="63"/>
  <c r="Y238" i="63"/>
  <c r="AA230" i="63"/>
  <c r="M230" i="63"/>
  <c r="M232" i="63"/>
  <c r="M236" i="63"/>
  <c r="P234" i="63"/>
  <c r="P238" i="63"/>
  <c r="X236" i="63"/>
  <c r="P217" i="63"/>
  <c r="S215" i="63"/>
  <c r="M209" i="63"/>
  <c r="M211" i="63"/>
  <c r="M222" i="63"/>
  <c r="O209" i="63"/>
  <c r="O216" i="63"/>
  <c r="O221" i="63"/>
  <c r="R210" i="63"/>
  <c r="R217" i="63"/>
  <c r="AB210" i="63"/>
  <c r="AB226" i="63"/>
  <c r="L210" i="63"/>
  <c r="L226" i="63"/>
  <c r="P209" i="63"/>
  <c r="P216" i="63"/>
  <c r="P221" i="63"/>
  <c r="S210" i="63"/>
  <c r="AA209" i="63"/>
  <c r="AA215" i="63"/>
  <c r="AA229" i="63"/>
  <c r="P215" i="63"/>
  <c r="M226" i="63"/>
  <c r="O215" i="63"/>
  <c r="R209" i="63"/>
  <c r="R215" i="63"/>
  <c r="AB209" i="63"/>
  <c r="P202" i="63"/>
  <c r="P206" i="63"/>
  <c r="AB208" i="63"/>
  <c r="L208" i="63"/>
  <c r="O205" i="63"/>
  <c r="S208" i="63"/>
  <c r="AA200" i="63"/>
  <c r="AA206" i="63"/>
  <c r="M208" i="63"/>
  <c r="R200" i="63"/>
  <c r="AB200" i="63"/>
  <c r="L200" i="63"/>
  <c r="S200" i="63"/>
  <c r="L198" i="63"/>
  <c r="O198" i="63"/>
  <c r="M197" i="63"/>
  <c r="M198" i="63"/>
  <c r="P198" i="63"/>
  <c r="L197" i="63"/>
  <c r="L192" i="63"/>
  <c r="L195" i="63"/>
  <c r="P191" i="63"/>
  <c r="P195" i="63"/>
  <c r="Y191" i="63"/>
  <c r="AA191" i="63"/>
  <c r="O193" i="63"/>
  <c r="M192" i="63"/>
  <c r="O196" i="63"/>
  <c r="AB191" i="63"/>
  <c r="O188" i="63"/>
  <c r="L186" i="63"/>
  <c r="L189" i="63"/>
  <c r="P186" i="63"/>
  <c r="P188" i="63"/>
  <c r="S185" i="63"/>
  <c r="O190" i="63"/>
  <c r="M189" i="63"/>
  <c r="O185" i="63"/>
  <c r="L185" i="63"/>
  <c r="M179" i="63"/>
  <c r="M181" i="63"/>
  <c r="M183" i="63"/>
  <c r="O180" i="63"/>
  <c r="O182" i="63"/>
  <c r="O184" i="63"/>
  <c r="R179" i="63"/>
  <c r="Y179" i="63"/>
  <c r="L180" i="63"/>
  <c r="P180" i="63"/>
  <c r="P182" i="63"/>
  <c r="P184" i="63"/>
  <c r="S179" i="63"/>
  <c r="X181" i="63"/>
  <c r="O179" i="63"/>
  <c r="O181" i="63"/>
  <c r="O183" i="63"/>
  <c r="R181" i="63"/>
  <c r="Y181" i="63"/>
  <c r="L179" i="63"/>
  <c r="P179" i="63"/>
  <c r="P181" i="63"/>
  <c r="AA174" i="63"/>
  <c r="L150" i="63"/>
  <c r="M150" i="63"/>
  <c r="O159" i="63"/>
  <c r="R150" i="63"/>
  <c r="AA159" i="63"/>
  <c r="L147" i="63"/>
  <c r="L151" i="63"/>
  <c r="L153" i="63"/>
  <c r="L159" i="63"/>
  <c r="L162" i="63"/>
  <c r="P150" i="63"/>
  <c r="P153" i="63"/>
  <c r="P159" i="63"/>
  <c r="P161" i="63"/>
  <c r="S147" i="63"/>
  <c r="K19" i="64" s="1"/>
  <c r="C19" i="66" s="1"/>
  <c r="S150" i="63"/>
  <c r="S154" i="63"/>
  <c r="S163" i="63"/>
  <c r="Y147" i="63"/>
  <c r="Y152" i="63"/>
  <c r="AB147" i="63"/>
  <c r="AB153" i="63"/>
  <c r="AB159" i="63"/>
  <c r="L152" i="63"/>
  <c r="L154" i="63"/>
  <c r="P160" i="63"/>
  <c r="S156" i="63"/>
  <c r="S162" i="63"/>
  <c r="K23" i="64" s="1"/>
  <c r="C23" i="66" s="1"/>
  <c r="AB162" i="63"/>
  <c r="O150" i="63"/>
  <c r="O161" i="63"/>
  <c r="R154" i="63"/>
  <c r="R163" i="63"/>
  <c r="X154" i="63"/>
  <c r="M147" i="63"/>
  <c r="M159" i="63"/>
  <c r="O151" i="63"/>
  <c r="R153" i="63"/>
  <c r="R159" i="63"/>
  <c r="R162" i="63"/>
  <c r="J23" i="64" s="1"/>
  <c r="B23" i="66" s="1"/>
  <c r="X149" i="63"/>
  <c r="X146" i="63"/>
  <c r="R16" i="64" s="1"/>
  <c r="B16" i="67" s="1"/>
  <c r="AA146" i="63"/>
  <c r="N14" i="64" s="1"/>
  <c r="Y146" i="63"/>
  <c r="AB146" i="63"/>
  <c r="O14" i="64" s="1"/>
  <c r="R143" i="63"/>
  <c r="J24" i="64" s="1"/>
  <c r="B24" i="66" s="1"/>
  <c r="S143" i="63"/>
  <c r="K24" i="64" s="1"/>
  <c r="C24" i="66" s="1"/>
  <c r="AA141" i="63"/>
  <c r="AB141" i="63"/>
  <c r="X137" i="63"/>
  <c r="AB137" i="63"/>
  <c r="AA136" i="63"/>
  <c r="AB136" i="63"/>
  <c r="AA133" i="63"/>
  <c r="AA132" i="63"/>
  <c r="X132" i="63"/>
  <c r="AB132" i="63"/>
  <c r="Y132" i="63"/>
  <c r="Y130" i="63"/>
  <c r="AA130" i="63"/>
  <c r="AB130" i="63"/>
  <c r="R129" i="63"/>
  <c r="AB129" i="63"/>
  <c r="L129" i="63"/>
  <c r="S129" i="63"/>
  <c r="M129" i="63"/>
  <c r="X129" i="63"/>
  <c r="Y129" i="63"/>
  <c r="R128" i="63"/>
  <c r="S128" i="63"/>
  <c r="S127" i="63"/>
  <c r="AB126" i="63"/>
  <c r="S126" i="63"/>
  <c r="R126" i="63"/>
  <c r="S123" i="63"/>
  <c r="Y123" i="63"/>
  <c r="AB123" i="63"/>
  <c r="S121" i="63"/>
  <c r="X121" i="63"/>
  <c r="M106" i="63"/>
  <c r="R104" i="63"/>
  <c r="Y104" i="63"/>
  <c r="L103" i="63"/>
  <c r="R103" i="63"/>
  <c r="M103" i="63"/>
  <c r="S103" i="63"/>
  <c r="M99" i="63"/>
  <c r="X98" i="63"/>
  <c r="AB98" i="63"/>
  <c r="L98" i="63"/>
  <c r="Y98" i="63"/>
  <c r="AA98" i="63"/>
  <c r="Y96" i="63"/>
  <c r="L95" i="63"/>
  <c r="M95" i="63"/>
  <c r="R95" i="63"/>
  <c r="R94" i="63"/>
  <c r="R92" i="63"/>
  <c r="AB92" i="63"/>
  <c r="S92" i="63"/>
  <c r="O85" i="63"/>
  <c r="P85" i="63"/>
  <c r="L84" i="63"/>
  <c r="B21" i="64" s="1"/>
  <c r="B45" i="65" s="1"/>
  <c r="X79" i="63"/>
  <c r="AA61" i="63"/>
  <c r="AB61" i="63"/>
  <c r="O46" i="63"/>
  <c r="M46" i="63"/>
  <c r="P45" i="63"/>
  <c r="M44" i="63"/>
  <c r="M43" i="63"/>
  <c r="O43" i="63"/>
  <c r="M42" i="63"/>
  <c r="M41" i="63"/>
  <c r="R41" i="63"/>
  <c r="Y41" i="63"/>
  <c r="AB41" i="63"/>
  <c r="S41" i="63"/>
  <c r="R38" i="63"/>
  <c r="S38" i="63"/>
  <c r="X38" i="63"/>
  <c r="L37" i="63"/>
  <c r="Y37" i="63"/>
  <c r="AB37" i="63"/>
  <c r="M37" i="63"/>
  <c r="O37" i="63"/>
  <c r="P37" i="63"/>
  <c r="M36" i="63"/>
  <c r="S36" i="63"/>
  <c r="AB36" i="63"/>
  <c r="L36" i="63"/>
  <c r="R36" i="63"/>
  <c r="AA36" i="63"/>
  <c r="O36" i="63"/>
  <c r="X36" i="63"/>
  <c r="S35" i="63"/>
  <c r="X35" i="63"/>
  <c r="Y35" i="63"/>
  <c r="X33" i="63"/>
  <c r="R33" i="63"/>
  <c r="Y33" i="63"/>
  <c r="S33" i="63"/>
  <c r="Y32" i="63"/>
  <c r="R24" i="63"/>
  <c r="X24" i="63"/>
  <c r="AB24" i="63"/>
  <c r="AA24" i="63"/>
  <c r="S24" i="63"/>
  <c r="S22" i="63"/>
  <c r="R20" i="63"/>
  <c r="S11" i="63"/>
  <c r="X11" i="63"/>
  <c r="Y11" i="63"/>
  <c r="R10" i="63"/>
  <c r="S10" i="63"/>
  <c r="J25" i="64"/>
  <c r="F29" i="58"/>
  <c r="B55" i="1" s="1"/>
  <c r="R17" i="64" l="1"/>
  <c r="B17" i="67" s="1"/>
  <c r="S17" i="64"/>
  <c r="C17" i="67" s="1"/>
  <c r="R13" i="64"/>
  <c r="B13" i="67" s="1"/>
  <c r="K25" i="64"/>
  <c r="S16" i="64"/>
  <c r="C16" i="67" s="1"/>
  <c r="S14" i="64"/>
  <c r="C14" i="67" s="1"/>
  <c r="R15" i="64"/>
  <c r="B15" i="67" s="1"/>
  <c r="S15" i="64"/>
  <c r="C15" i="67" s="1"/>
  <c r="R14" i="64"/>
  <c r="B14" i="67" s="1"/>
  <c r="S13" i="64"/>
  <c r="C13" i="67" s="1"/>
  <c r="S10" i="64"/>
  <c r="C10" i="67" s="1"/>
  <c r="R12" i="64"/>
  <c r="B12" i="67" s="1"/>
  <c r="R7" i="64"/>
  <c r="B7" i="67" s="1"/>
  <c r="R10" i="64"/>
  <c r="B10" i="67" s="1"/>
  <c r="S12" i="64"/>
  <c r="C12" i="67" s="1"/>
  <c r="R8" i="64"/>
  <c r="B8" i="67" s="1"/>
  <c r="S8" i="64"/>
  <c r="C8" i="67" s="1"/>
  <c r="S7" i="64"/>
  <c r="C7" i="67" s="1"/>
  <c r="S6" i="64"/>
  <c r="C6" i="67" s="1"/>
  <c r="R6" i="64"/>
  <c r="B6" i="67" s="1"/>
  <c r="R5" i="64"/>
  <c r="B5" i="67" s="1"/>
  <c r="S5" i="64"/>
  <c r="C5" i="67" s="1"/>
  <c r="C21" i="64"/>
  <c r="C45" i="65" s="1"/>
  <c r="G12" i="64"/>
  <c r="C12" i="65" s="1"/>
  <c r="S4" i="64"/>
  <c r="C4" i="67" s="1"/>
  <c r="R4" i="64"/>
  <c r="B4" i="67" s="1"/>
  <c r="J417" i="63"/>
  <c r="C8" i="1" s="1"/>
  <c r="O12" i="64"/>
  <c r="G417" i="63"/>
  <c r="C5" i="1" s="1"/>
  <c r="I417" i="63"/>
  <c r="C7" i="1" s="1"/>
  <c r="O17" i="64"/>
  <c r="K9" i="64"/>
  <c r="C9" i="66" s="1"/>
  <c r="O5" i="64"/>
  <c r="B14" i="64"/>
  <c r="B38" i="65" s="1"/>
  <c r="F6" i="64"/>
  <c r="B6" i="65" s="1"/>
  <c r="N16" i="64"/>
  <c r="G23" i="64"/>
  <c r="C23" i="65" s="1"/>
  <c r="F12" i="64"/>
  <c r="B12" i="65" s="1"/>
  <c r="N15" i="64"/>
  <c r="J4" i="64"/>
  <c r="B4" i="66" s="1"/>
  <c r="N6" i="64"/>
  <c r="B12" i="64"/>
  <c r="B36" i="65" s="1"/>
  <c r="F18" i="64"/>
  <c r="B18" i="65" s="1"/>
  <c r="G20" i="64"/>
  <c r="C20" i="65" s="1"/>
  <c r="B9" i="64"/>
  <c r="B33" i="65" s="1"/>
  <c r="K21" i="64"/>
  <c r="C21" i="66" s="1"/>
  <c r="K16" i="64"/>
  <c r="C16" i="66" s="1"/>
  <c r="J8" i="64"/>
  <c r="B8" i="66" s="1"/>
  <c r="C16" i="64"/>
  <c r="C40" i="65" s="1"/>
  <c r="O16" i="64"/>
  <c r="F16" i="64"/>
  <c r="B16" i="65" s="1"/>
  <c r="N9" i="64"/>
  <c r="J14" i="64"/>
  <c r="B14" i="66" s="1"/>
  <c r="C19" i="64"/>
  <c r="C43" i="65" s="1"/>
  <c r="B4" i="64"/>
  <c r="B28" i="65" s="1"/>
  <c r="F23" i="64"/>
  <c r="B23" i="65" s="1"/>
  <c r="B5" i="64"/>
  <c r="B29" i="65" s="1"/>
  <c r="C10" i="64"/>
  <c r="C34" i="65" s="1"/>
  <c r="G6" i="64"/>
  <c r="C6" i="65" s="1"/>
  <c r="G8" i="64"/>
  <c r="C8" i="65" s="1"/>
  <c r="F8" i="64"/>
  <c r="B8" i="65" s="1"/>
  <c r="B13" i="64"/>
  <c r="B37" i="65" s="1"/>
  <c r="F11" i="64"/>
  <c r="B11" i="65" s="1"/>
  <c r="N8" i="64"/>
  <c r="G19" i="64"/>
  <c r="C19" i="65" s="1"/>
  <c r="F19" i="64"/>
  <c r="B19" i="65" s="1"/>
  <c r="O10" i="64"/>
  <c r="F14" i="64"/>
  <c r="B14" i="65" s="1"/>
  <c r="B19" i="64"/>
  <c r="B43" i="65" s="1"/>
  <c r="J11" i="64"/>
  <c r="B11" i="66" s="1"/>
  <c r="B18" i="64"/>
  <c r="B42" i="65" s="1"/>
  <c r="J18" i="64"/>
  <c r="B18" i="66" s="1"/>
  <c r="C20" i="64"/>
  <c r="C44" i="65" s="1"/>
  <c r="F4" i="64"/>
  <c r="B4" i="65" s="1"/>
  <c r="J22" i="64"/>
  <c r="B22" i="66" s="1"/>
  <c r="K8" i="64"/>
  <c r="C8" i="66" s="1"/>
  <c r="G4" i="64"/>
  <c r="C4" i="65" s="1"/>
  <c r="C4" i="64"/>
  <c r="C28" i="65" s="1"/>
  <c r="C15" i="64"/>
  <c r="C39" i="65" s="1"/>
  <c r="G7" i="64"/>
  <c r="C7" i="65" s="1"/>
  <c r="J6" i="64"/>
  <c r="B6" i="66" s="1"/>
  <c r="K26" i="64"/>
  <c r="C26" i="66" s="1"/>
  <c r="J16" i="64"/>
  <c r="B16" i="66" s="1"/>
  <c r="C8" i="64"/>
  <c r="C32" i="65" s="1"/>
  <c r="B15" i="64"/>
  <c r="B39" i="65" s="1"/>
  <c r="C7" i="64"/>
  <c r="C31" i="65" s="1"/>
  <c r="G15" i="64"/>
  <c r="C15" i="65" s="1"/>
  <c r="C12" i="64"/>
  <c r="C36" i="65" s="1"/>
  <c r="G18" i="64"/>
  <c r="C18" i="65" s="1"/>
  <c r="K4" i="64"/>
  <c r="C4" i="66" s="1"/>
  <c r="C13" i="64"/>
  <c r="C37" i="65" s="1"/>
  <c r="F20" i="64"/>
  <c r="B20" i="65" s="1"/>
  <c r="J10" i="64"/>
  <c r="B10" i="66" s="1"/>
  <c r="O11" i="64"/>
  <c r="O13" i="64"/>
  <c r="F22" i="64"/>
  <c r="B22" i="65" s="1"/>
  <c r="G11" i="64"/>
  <c r="C11" i="65" s="1"/>
  <c r="G9" i="64"/>
  <c r="C9" i="65" s="1"/>
  <c r="B16" i="64"/>
  <c r="B40" i="65" s="1"/>
  <c r="O8" i="64"/>
  <c r="G17" i="64"/>
  <c r="C17" i="65" s="1"/>
  <c r="N11" i="64"/>
  <c r="B17" i="64"/>
  <c r="B41" i="65" s="1"/>
  <c r="C17" i="64"/>
  <c r="C41" i="65" s="1"/>
  <c r="O6" i="64"/>
  <c r="O7" i="64"/>
  <c r="O15" i="64"/>
  <c r="C14" i="64"/>
  <c r="C38" i="65" s="1"/>
  <c r="C11" i="64"/>
  <c r="C35" i="65" s="1"/>
  <c r="G13" i="64"/>
  <c r="C13" i="65" s="1"/>
  <c r="C9" i="64"/>
  <c r="C33" i="65" s="1"/>
  <c r="N10" i="64"/>
  <c r="C6" i="64"/>
  <c r="C30" i="65" s="1"/>
  <c r="J7" i="64"/>
  <c r="B7" i="66" s="1"/>
  <c r="F7" i="64"/>
  <c r="B7" i="65" s="1"/>
  <c r="K7" i="64"/>
  <c r="C7" i="66" s="1"/>
  <c r="J13" i="64"/>
  <c r="B13" i="66" s="1"/>
  <c r="F5" i="64"/>
  <c r="B5" i="65" s="1"/>
  <c r="G5" i="64"/>
  <c r="C5" i="65" s="1"/>
  <c r="C5" i="64"/>
  <c r="C29" i="65" s="1"/>
  <c r="O19" i="64"/>
  <c r="G14" i="64"/>
  <c r="C14" i="65" s="1"/>
  <c r="G16" i="64"/>
  <c r="C16" i="65" s="1"/>
  <c r="B11" i="64"/>
  <c r="B35" i="65" s="1"/>
  <c r="F17" i="64"/>
  <c r="B17" i="65" s="1"/>
  <c r="G21" i="64"/>
  <c r="C21" i="65" s="1"/>
  <c r="J17" i="64"/>
  <c r="B17" i="66" s="1"/>
  <c r="J20" i="64"/>
  <c r="B20" i="66" s="1"/>
  <c r="K11" i="64"/>
  <c r="C11" i="66" s="1"/>
  <c r="J9" i="64"/>
  <c r="B9" i="66" s="1"/>
  <c r="J26" i="64"/>
  <c r="B26" i="66" s="1"/>
  <c r="O9" i="64"/>
  <c r="G22" i="64"/>
  <c r="C22" i="65" s="1"/>
  <c r="B20" i="64"/>
  <c r="B44" i="65" s="1"/>
  <c r="K14" i="64"/>
  <c r="C14" i="66" s="1"/>
  <c r="K17" i="64"/>
  <c r="C17" i="66" s="1"/>
  <c r="N13" i="64"/>
  <c r="N19" i="64"/>
  <c r="B7" i="64"/>
  <c r="B31" i="65" s="1"/>
  <c r="F13" i="64"/>
  <c r="B13" i="65" s="1"/>
  <c r="F9" i="64"/>
  <c r="B9" i="65" s="1"/>
  <c r="F21" i="64"/>
  <c r="B21" i="65" s="1"/>
  <c r="N4" i="64"/>
  <c r="F10" i="64"/>
  <c r="B10" i="65" s="1"/>
  <c r="G10" i="64"/>
  <c r="C10" i="65" s="1"/>
  <c r="F15" i="64"/>
  <c r="B15" i="65" s="1"/>
  <c r="B8" i="64"/>
  <c r="B32" i="65" s="1"/>
  <c r="O18" i="64"/>
  <c r="O4" i="64"/>
  <c r="B6" i="64"/>
  <c r="B30" i="65" s="1"/>
  <c r="K10" i="64"/>
  <c r="C10" i="66" s="1"/>
  <c r="N18" i="64"/>
  <c r="N7" i="64"/>
  <c r="B10" i="64"/>
  <c r="B34" i="65" s="1"/>
  <c r="K22" i="64"/>
  <c r="C22" i="66" s="1"/>
  <c r="K18" i="64"/>
  <c r="C18" i="66" s="1"/>
  <c r="K20" i="64"/>
  <c r="C20" i="66" s="1"/>
  <c r="K13" i="64"/>
  <c r="C13" i="66" s="1"/>
  <c r="C25" i="66"/>
  <c r="B25" i="66"/>
  <c r="C18" i="64"/>
  <c r="C42" i="65" s="1"/>
  <c r="K6" i="64"/>
  <c r="C6" i="66" s="1"/>
  <c r="F29" i="59"/>
  <c r="B56" i="1" s="1"/>
  <c r="F27" i="40"/>
  <c r="B36" i="1" s="1"/>
  <c r="G24" i="48"/>
  <c r="C45" i="1" s="1"/>
  <c r="F34" i="60"/>
  <c r="B57" i="1" s="1"/>
  <c r="F33" i="54"/>
  <c r="F28" i="53"/>
  <c r="B50" i="1" s="1"/>
  <c r="F27" i="39"/>
  <c r="B35" i="1" s="1"/>
  <c r="F34" i="44"/>
  <c r="B40" i="1" s="1"/>
  <c r="F26" i="46"/>
  <c r="B43" i="1" s="1"/>
  <c r="F26" i="45"/>
  <c r="B41" i="1" s="1"/>
  <c r="F26" i="57"/>
  <c r="B54" i="1" s="1"/>
  <c r="F29" i="56"/>
  <c r="B53" i="1" s="1"/>
  <c r="F30" i="42"/>
  <c r="B38" i="1" s="1"/>
  <c r="G29" i="56"/>
  <c r="C53" i="1" s="1"/>
  <c r="G32" i="55"/>
  <c r="C52" i="1" s="1"/>
  <c r="G33" i="54"/>
  <c r="G28" i="53"/>
  <c r="C50" i="1" s="1"/>
  <c r="G29" i="58"/>
  <c r="G28" i="61"/>
  <c r="C58" i="1" s="1"/>
  <c r="G34" i="60"/>
  <c r="C57" i="1" s="1"/>
  <c r="G35" i="50"/>
  <c r="C47" i="1" s="1"/>
  <c r="G30" i="42"/>
  <c r="C38" i="1" s="1"/>
  <c r="G27" i="39"/>
  <c r="C35" i="1" s="1"/>
  <c r="G27" i="38"/>
  <c r="C34" i="1" s="1"/>
  <c r="G26" i="57"/>
  <c r="C54" i="1" s="1"/>
  <c r="G24" i="41"/>
  <c r="C37" i="1" s="1"/>
  <c r="G31" i="51"/>
  <c r="C48" i="1" s="1"/>
  <c r="G37" i="49"/>
  <c r="C46" i="1" s="1"/>
  <c r="F28" i="61"/>
  <c r="B58" i="1" s="1"/>
  <c r="G29" i="59"/>
  <c r="C56" i="1" s="1"/>
  <c r="F32" i="55"/>
  <c r="B52" i="1" s="1"/>
  <c r="F34" i="52"/>
  <c r="B49" i="1" s="1"/>
  <c r="G34" i="52"/>
  <c r="C49" i="1" s="1"/>
  <c r="F31" i="51"/>
  <c r="B48" i="1" s="1"/>
  <c r="F35" i="50"/>
  <c r="B47" i="1" s="1"/>
  <c r="F37" i="49"/>
  <c r="B46" i="1" s="1"/>
  <c r="F24" i="48"/>
  <c r="B45" i="1" s="1"/>
  <c r="G42" i="47"/>
  <c r="C44" i="1" s="1"/>
  <c r="F42" i="47"/>
  <c r="B44" i="1" s="1"/>
  <c r="G26" i="46"/>
  <c r="C43" i="1" s="1"/>
  <c r="G26" i="45"/>
  <c r="C41" i="1" s="1"/>
  <c r="G34" i="44"/>
  <c r="C40" i="1" s="1"/>
  <c r="G42" i="43"/>
  <c r="C39" i="1" s="1"/>
  <c r="F42" i="43"/>
  <c r="B39" i="1" s="1"/>
  <c r="F24" i="41"/>
  <c r="B37" i="1" s="1"/>
  <c r="G27" i="40"/>
  <c r="F27" i="38"/>
  <c r="B34" i="1" s="1"/>
  <c r="B51" i="1" l="1"/>
  <c r="E356" i="63"/>
  <c r="C51" i="1"/>
  <c r="F356" i="63"/>
  <c r="K33" i="64"/>
  <c r="B59" i="1"/>
  <c r="F30" i="58"/>
  <c r="D5" i="58" s="1"/>
  <c r="C55" i="1"/>
  <c r="F28" i="40"/>
  <c r="D5" i="40" s="1"/>
  <c r="C36" i="1"/>
  <c r="F25" i="48"/>
  <c r="G25" i="48" s="1"/>
  <c r="D7" i="48" s="1"/>
  <c r="J31" i="64"/>
  <c r="J32" i="64"/>
  <c r="F27" i="64"/>
  <c r="J33" i="64"/>
  <c r="C24" i="65"/>
  <c r="F28" i="64"/>
  <c r="K32" i="64"/>
  <c r="C46" i="65"/>
  <c r="K31" i="64"/>
  <c r="F26" i="64"/>
  <c r="B24" i="65"/>
  <c r="B46" i="65"/>
  <c r="F25" i="41"/>
  <c r="D5" i="41" s="1"/>
  <c r="F30" i="59"/>
  <c r="G30" i="59" s="1"/>
  <c r="D7" i="59" s="1"/>
  <c r="F28" i="39"/>
  <c r="G28" i="39" s="1"/>
  <c r="D7" i="39" s="1"/>
  <c r="F29" i="61"/>
  <c r="D5" i="61" s="1"/>
  <c r="F35" i="60"/>
  <c r="G35" i="60" s="1"/>
  <c r="D7" i="60" s="1"/>
  <c r="F27" i="57"/>
  <c r="D5" i="57" s="1"/>
  <c r="F29" i="53"/>
  <c r="D5" i="53" s="1"/>
  <c r="F34" i="54"/>
  <c r="G34" i="54" s="1"/>
  <c r="D7" i="54" s="1"/>
  <c r="F28" i="38"/>
  <c r="G28" i="38" s="1"/>
  <c r="D7" i="38" s="1"/>
  <c r="F35" i="44"/>
  <c r="D5" i="44" s="1"/>
  <c r="F27" i="46"/>
  <c r="G27" i="46" s="1"/>
  <c r="D7" i="46" s="1"/>
  <c r="F27" i="45"/>
  <c r="G27" i="45" s="1"/>
  <c r="D7" i="45" s="1"/>
  <c r="F43" i="43"/>
  <c r="D5" i="43" s="1"/>
  <c r="F30" i="56"/>
  <c r="G30" i="56" s="1"/>
  <c r="D7" i="56" s="1"/>
  <c r="F31" i="42"/>
  <c r="G31" i="42" s="1"/>
  <c r="D7" i="42" s="1"/>
  <c r="F33" i="55"/>
  <c r="G33" i="55" s="1"/>
  <c r="D7" i="55" s="1"/>
  <c r="F43" i="47"/>
  <c r="G43" i="47" s="1"/>
  <c r="D7" i="47" s="1"/>
  <c r="F36" i="50"/>
  <c r="F32" i="51"/>
  <c r="G32" i="51" s="1"/>
  <c r="D7" i="51" s="1"/>
  <c r="F38" i="49"/>
  <c r="G38" i="49" s="1"/>
  <c r="D7" i="49" s="1"/>
  <c r="F35" i="52"/>
  <c r="D5" i="48"/>
  <c r="G30" i="58" l="1"/>
  <c r="D7" i="58" s="1"/>
  <c r="G28" i="40"/>
  <c r="D7" i="40" s="1"/>
  <c r="G25" i="41"/>
  <c r="D7" i="41" s="1"/>
  <c r="D5" i="39"/>
  <c r="D5" i="59"/>
  <c r="G29" i="53"/>
  <c r="D7" i="53" s="1"/>
  <c r="G29" i="61"/>
  <c r="D7" i="61" s="1"/>
  <c r="D5" i="60"/>
  <c r="G27" i="57"/>
  <c r="D7" i="57" s="1"/>
  <c r="D5" i="56"/>
  <c r="G43" i="43"/>
  <c r="D7" i="43" s="1"/>
  <c r="D5" i="54"/>
  <c r="D5" i="38"/>
  <c r="G35" i="44"/>
  <c r="D7" i="44" s="1"/>
  <c r="D5" i="46"/>
  <c r="D5" i="45"/>
  <c r="D5" i="42"/>
  <c r="D5" i="55"/>
  <c r="D5" i="47"/>
  <c r="G36" i="50"/>
  <c r="D7" i="50" s="1"/>
  <c r="D5" i="50"/>
  <c r="D5" i="51"/>
  <c r="D5" i="49"/>
  <c r="D5" i="52"/>
  <c r="G35" i="52"/>
  <c r="D7" i="52" s="1"/>
  <c r="C59" i="1" l="1"/>
  <c r="F38" i="36" l="1"/>
  <c r="B28" i="1" s="1"/>
  <c r="G38" i="36"/>
  <c r="C28" i="1" s="1"/>
  <c r="F36" i="37"/>
  <c r="B29" i="1" s="1"/>
  <c r="G36" i="37"/>
  <c r="C29" i="1" s="1"/>
  <c r="F39" i="36" l="1"/>
  <c r="D5" i="36" s="1"/>
  <c r="F37" i="37"/>
  <c r="D5" i="37" s="1"/>
  <c r="G39" i="36" l="1"/>
  <c r="D7" i="36" s="1"/>
  <c r="G37" i="37"/>
  <c r="D7" i="37" s="1"/>
  <c r="E4" i="63"/>
  <c r="E5" i="63"/>
  <c r="F4" i="63"/>
  <c r="H4" i="63" s="1"/>
  <c r="F5" i="63"/>
  <c r="H5" i="63" s="1"/>
  <c r="H417" i="63" l="1"/>
  <c r="C6" i="1" s="1"/>
  <c r="S4" i="63"/>
  <c r="Y4" i="63"/>
  <c r="S11" i="64" s="1"/>
  <c r="C11" i="67" s="1"/>
  <c r="C18" i="67" s="1"/>
  <c r="X4" i="63"/>
  <c r="R11" i="64" s="1"/>
  <c r="B11" i="67" s="1"/>
  <c r="B18" i="67" s="1"/>
  <c r="R4" i="63"/>
  <c r="F38" i="26"/>
  <c r="F28" i="24"/>
  <c r="B16" i="1" s="1"/>
  <c r="F30" i="27"/>
  <c r="B19" i="1" s="1"/>
  <c r="F25" i="35"/>
  <c r="B27" i="1" s="1"/>
  <c r="G38" i="34"/>
  <c r="C26" i="1" s="1"/>
  <c r="F33" i="29"/>
  <c r="B21" i="1" s="1"/>
  <c r="G33" i="29"/>
  <c r="C21" i="1" s="1"/>
  <c r="G36" i="30"/>
  <c r="C22" i="1" s="1"/>
  <c r="G38" i="26"/>
  <c r="G28" i="28"/>
  <c r="C20" i="1" s="1"/>
  <c r="G30" i="27"/>
  <c r="C19" i="1" s="1"/>
  <c r="G34" i="2"/>
  <c r="C15" i="1" s="1"/>
  <c r="F34" i="2"/>
  <c r="B15" i="1" s="1"/>
  <c r="G28" i="24"/>
  <c r="C16" i="1" s="1"/>
  <c r="F28" i="28"/>
  <c r="B20" i="1" s="1"/>
  <c r="G26" i="33"/>
  <c r="F26" i="33"/>
  <c r="B25" i="1" s="1"/>
  <c r="F38" i="34"/>
  <c r="B26" i="1" s="1"/>
  <c r="G25" i="35"/>
  <c r="C27" i="1" s="1"/>
  <c r="F36" i="30"/>
  <c r="B22" i="1" s="1"/>
  <c r="G31" i="25"/>
  <c r="C17" i="1" s="1"/>
  <c r="F37" i="31"/>
  <c r="B23" i="1" s="1"/>
  <c r="G37" i="31"/>
  <c r="C23" i="1" s="1"/>
  <c r="F31" i="25"/>
  <c r="B17" i="1" s="1"/>
  <c r="F32" i="32"/>
  <c r="B24" i="1" s="1"/>
  <c r="G32" i="32"/>
  <c r="C24" i="1" s="1"/>
  <c r="C18" i="1" l="1"/>
  <c r="F50" i="63"/>
  <c r="B18" i="1"/>
  <c r="E50" i="63"/>
  <c r="E417" i="63" s="1"/>
  <c r="C4" i="1" s="1"/>
  <c r="C10" i="1" s="1"/>
  <c r="F31" i="27"/>
  <c r="G31" i="27" s="1"/>
  <c r="D7" i="27" s="1"/>
  <c r="B30" i="1"/>
  <c r="F34" i="29"/>
  <c r="G34" i="29" s="1"/>
  <c r="D7" i="29" s="1"/>
  <c r="F29" i="24"/>
  <c r="G29" i="24" s="1"/>
  <c r="D7" i="24" s="1"/>
  <c r="K5" i="64"/>
  <c r="K15" i="64"/>
  <c r="C15" i="66" s="1"/>
  <c r="K12" i="64"/>
  <c r="J12" i="64"/>
  <c r="J15" i="64"/>
  <c r="B15" i="66" s="1"/>
  <c r="J5" i="64"/>
  <c r="F39" i="26"/>
  <c r="G39" i="26" s="1"/>
  <c r="D7" i="26" s="1"/>
  <c r="F27" i="33"/>
  <c r="G27" i="33" s="1"/>
  <c r="D7" i="33" s="1"/>
  <c r="F26" i="35"/>
  <c r="G26" i="35" s="1"/>
  <c r="D7" i="35" s="1"/>
  <c r="F29" i="28"/>
  <c r="D5" i="28" s="1"/>
  <c r="F39" i="34"/>
  <c r="G39" i="34" s="1"/>
  <c r="D7" i="34" s="1"/>
  <c r="F38" i="31"/>
  <c r="G38" i="31" s="1"/>
  <c r="D7" i="31" s="1"/>
  <c r="F37" i="30"/>
  <c r="D5" i="30" s="1"/>
  <c r="F35" i="2"/>
  <c r="G35" i="2" s="1"/>
  <c r="D7" i="2" s="1"/>
  <c r="F32" i="25"/>
  <c r="G32" i="25" s="1"/>
  <c r="D7" i="25" s="1"/>
  <c r="F33" i="32"/>
  <c r="D5" i="27" l="1"/>
  <c r="D5" i="35"/>
  <c r="D5" i="29"/>
  <c r="D5" i="24"/>
  <c r="C12" i="66"/>
  <c r="K30" i="64"/>
  <c r="C5" i="66"/>
  <c r="K29" i="64"/>
  <c r="B5" i="66"/>
  <c r="J29" i="64"/>
  <c r="B12" i="66"/>
  <c r="J30" i="64"/>
  <c r="D5" i="26"/>
  <c r="D5" i="33"/>
  <c r="C25" i="1" s="1"/>
  <c r="G29" i="28"/>
  <c r="D7" i="28" s="1"/>
  <c r="D5" i="34"/>
  <c r="D5" i="31"/>
  <c r="D5" i="2"/>
  <c r="G37" i="30"/>
  <c r="D7" i="30" s="1"/>
  <c r="D5" i="25"/>
  <c r="G33" i="32"/>
  <c r="D7" i="32" s="1"/>
  <c r="D5" i="32"/>
  <c r="C27" i="66" l="1"/>
  <c r="B27" i="66"/>
  <c r="C30" i="1"/>
</calcChain>
</file>

<file path=xl/sharedStrings.xml><?xml version="1.0" encoding="utf-8"?>
<sst xmlns="http://schemas.openxmlformats.org/spreadsheetml/2006/main" count="4339" uniqueCount="1476">
  <si>
    <t>CCC Governance Category</t>
  </si>
  <si>
    <t>Policy Score:</t>
  </si>
  <si>
    <t>Implementation Score:</t>
  </si>
  <si>
    <t>Cybersecurity Governance</t>
  </si>
  <si>
    <t>Threat Management</t>
  </si>
  <si>
    <t>Security Policy Management</t>
  </si>
  <si>
    <t>Education and Awareness</t>
  </si>
  <si>
    <t>Project Management</t>
  </si>
  <si>
    <t>Change and Exception Management</t>
  </si>
  <si>
    <t>Measure and Metrics Management</t>
  </si>
  <si>
    <t>Audit Management</t>
  </si>
  <si>
    <t>Third Party Management</t>
  </si>
  <si>
    <t>Risk Reporting</t>
  </si>
  <si>
    <t>Personnel Management</t>
  </si>
  <si>
    <t>Physical Security</t>
  </si>
  <si>
    <t>Business Continuity</t>
  </si>
  <si>
    <t>Incident Management</t>
  </si>
  <si>
    <t>Data Privacy</t>
  </si>
  <si>
    <t>Total Percent Compliant:</t>
  </si>
  <si>
    <t>CCC Technical Category</t>
  </si>
  <si>
    <t>Asset Inventory and Discovery</t>
  </si>
  <si>
    <t>Software Inventory and Discovery</t>
  </si>
  <si>
    <t>Application Control</t>
  </si>
  <si>
    <t>Patch Management</t>
  </si>
  <si>
    <t>Vulnerability Management</t>
  </si>
  <si>
    <t>Configuration Management</t>
  </si>
  <si>
    <t>Endpoint Protection</t>
  </si>
  <si>
    <t>Removable Media Protection</t>
  </si>
  <si>
    <t>Mobile Device Protection</t>
  </si>
  <si>
    <t>Backup and Recovery</t>
  </si>
  <si>
    <t>Log Management</t>
  </si>
  <si>
    <t>File Integrity Management</t>
  </si>
  <si>
    <t>Identity Management</t>
  </si>
  <si>
    <t>Data Inventory</t>
  </si>
  <si>
    <t>Access Management</t>
  </si>
  <si>
    <t>Privileged Account Management</t>
  </si>
  <si>
    <t>Network Device Management</t>
  </si>
  <si>
    <t>Boundary Filtering</t>
  </si>
  <si>
    <t>Remote Access</t>
  </si>
  <si>
    <t>Web Filtering</t>
  </si>
  <si>
    <t>Email Filtering</t>
  </si>
  <si>
    <t>Network Segmentation and Control</t>
  </si>
  <si>
    <t>Wireless Access</t>
  </si>
  <si>
    <t>Software Development</t>
  </si>
  <si>
    <t>Static Code Analysis</t>
  </si>
  <si>
    <t>This work is licensed under the AuditScripts.com Terms of Service, which can be found at http://www.auditscripts.com/terms/. For Authorized Use Only.</t>
  </si>
  <si>
    <t>CIS Controls v7.0 / 7.1 Category</t>
  </si>
  <si>
    <t>Inventory of Authorized and Unauthorized Devices</t>
  </si>
  <si>
    <t>Inventory of Authorized and Unauthorized Software</t>
  </si>
  <si>
    <t>Continuous Vulnerability Assessment and Remediation</t>
  </si>
  <si>
    <t>Controlled Use of Administrative Privileges</t>
  </si>
  <si>
    <t>Secure Configurations for Hardware and Software</t>
  </si>
  <si>
    <t>Maintenance, Monitoring, and Analysis of Audit Logs</t>
  </si>
  <si>
    <t>Email and Web Browser Protections</t>
  </si>
  <si>
    <t>Malware Defenses</t>
  </si>
  <si>
    <t>Limitation and Control of Network Ports</t>
  </si>
  <si>
    <t>Data Recovery Capabilities</t>
  </si>
  <si>
    <t>Secure Configuration for Network Devices, such as Firewalls, Routers and Switches</t>
  </si>
  <si>
    <t>Boundary Defense</t>
  </si>
  <si>
    <t>Data Protection</t>
  </si>
  <si>
    <t>Controlled Access Based on the Need to Know</t>
  </si>
  <si>
    <t>Wireless Access Control</t>
  </si>
  <si>
    <t>Account Monitoring and Control</t>
  </si>
  <si>
    <t>Implement a Security Awareness and Training Program</t>
  </si>
  <si>
    <t>Application Software Security</t>
  </si>
  <si>
    <t>Incident Response and Management</t>
  </si>
  <si>
    <t>Penetration Tests and Red Team Exercises</t>
  </si>
  <si>
    <t>CIS Controls v8.0 Category</t>
  </si>
  <si>
    <t>Score:</t>
  </si>
  <si>
    <t>Inventory and Control of Enterprise Assets</t>
  </si>
  <si>
    <t>Inventory and Control of Software Assets</t>
  </si>
  <si>
    <t>Secure Configuration of Enterprise Assets and Software</t>
  </si>
  <si>
    <t>Account Management</t>
  </si>
  <si>
    <t>Access Control Management</t>
  </si>
  <si>
    <t>Continuous Vulnerability Management</t>
  </si>
  <si>
    <t>Audit Log Management</t>
  </si>
  <si>
    <t>Data Recovery</t>
  </si>
  <si>
    <t>Network Infrastructure Management</t>
  </si>
  <si>
    <t>Network Monitoring and Defense</t>
  </si>
  <si>
    <t>Security Awareness and Skills Training</t>
  </si>
  <si>
    <t>Service Provider Management</t>
  </si>
  <si>
    <t>Incident Response Management</t>
  </si>
  <si>
    <t>Penetration Testing</t>
  </si>
  <si>
    <t>NIST CyberSecurity Framework (v1.1) Categories</t>
  </si>
  <si>
    <t>Asset Management (ID.AM)</t>
  </si>
  <si>
    <t>Business Environment (ID.BE)</t>
  </si>
  <si>
    <t>Governance (ID.GV)</t>
  </si>
  <si>
    <t>Risk Assessment (ID.RA)</t>
  </si>
  <si>
    <t>Risk Management Strategy (ID.RM)</t>
  </si>
  <si>
    <t>Supply Chain Risk Management (ID.SC)</t>
  </si>
  <si>
    <t>Identity Management, Authentication and Access Control (PR.AC)</t>
  </si>
  <si>
    <t>Awareness and Training (PR.AT)</t>
  </si>
  <si>
    <t>Data Security (PR.DS)</t>
  </si>
  <si>
    <t>Information Protection Processes and Procedures (PR.IP)</t>
  </si>
  <si>
    <t>Maintenance (PR.MA)</t>
  </si>
  <si>
    <t>Protective Technology (PR.PT)</t>
  </si>
  <si>
    <t>Anomalies and Events (DE.AE)</t>
  </si>
  <si>
    <t>Security Continuous Monitoring (DE.CM)</t>
  </si>
  <si>
    <t>Detection Processes (DE.DP)</t>
  </si>
  <si>
    <t>Response Planning (RS.RP)</t>
  </si>
  <si>
    <t>Communications (RS.CO)</t>
  </si>
  <si>
    <t>Analysis (RS.AN)</t>
  </si>
  <si>
    <t>Mitigation (RS.MI)</t>
  </si>
  <si>
    <t>Improvements (RS.IM)</t>
  </si>
  <si>
    <t>Recovery Planning (RC.RP)</t>
  </si>
  <si>
    <t>Improvements (RC.IM)</t>
  </si>
  <si>
    <t>Communications (RC.CO)</t>
  </si>
  <si>
    <t>Access Control (AC)</t>
  </si>
  <si>
    <t>Asset Management (AM)</t>
  </si>
  <si>
    <t>Awareness and Training (AT)</t>
  </si>
  <si>
    <t>Configuration Management (CM)</t>
  </si>
  <si>
    <t>Identification and Authentication (IA)</t>
  </si>
  <si>
    <t>Incident Response (IR)</t>
  </si>
  <si>
    <t>Maintenance (MA)</t>
  </si>
  <si>
    <t>Media Protection (MP)</t>
  </si>
  <si>
    <t>Personnel Security (PS)</t>
  </si>
  <si>
    <t>Physical Protection (PE)</t>
  </si>
  <si>
    <t>Recovery (RE)</t>
  </si>
  <si>
    <t>Risk Management (RM)</t>
  </si>
  <si>
    <t>Security Assessment (CA)</t>
  </si>
  <si>
    <t>Situational Awareness (SA)</t>
  </si>
  <si>
    <t>System and Communications Protections (SC)</t>
  </si>
  <si>
    <t>System and Information Integrity (SI)</t>
  </si>
  <si>
    <t>Collective Control Catalog (CCC): Governance Controls</t>
  </si>
  <si>
    <t>Risk Addressed:</t>
  </si>
  <si>
    <t>Risk Accepted:</t>
  </si>
  <si>
    <t>ID</t>
  </si>
  <si>
    <t>CCC Control Detail</t>
  </si>
  <si>
    <t>Policy Defined</t>
  </si>
  <si>
    <t>Control Implemented</t>
  </si>
  <si>
    <t>GOV-01</t>
  </si>
  <si>
    <t>Create an information assurance charter that articulates the organization’s commitment to data protection and its goals towards the confidentiality, integrity and availability of data.</t>
  </si>
  <si>
    <t>Partial Written Policy</t>
  </si>
  <si>
    <t>Parts of Policy Implemented</t>
  </si>
  <si>
    <t>GOV-02</t>
  </si>
  <si>
    <t>Establish the authority of a committee to define the organization's information assurance program strategy and administer the program.</t>
  </si>
  <si>
    <t>Written Policy</t>
  </si>
  <si>
    <t>Implemented on Most Systems</t>
  </si>
  <si>
    <t>GOV-03</t>
  </si>
  <si>
    <t>Define the key stakeholders that will serve as members of the organization's information Assurance program committee.</t>
  </si>
  <si>
    <t>Implemented on All Systems</t>
  </si>
  <si>
    <t>GOV-04</t>
  </si>
  <si>
    <t>Establish that an senior executive leadership representative with authority will always be a member of this organization’s committee.</t>
  </si>
  <si>
    <t>GOV-05</t>
  </si>
  <si>
    <t>Define additional leadership roles and responsibilities for the organization's information security program and committee.</t>
  </si>
  <si>
    <t>Implemented on Some Systems</t>
  </si>
  <si>
    <t>GOV-06</t>
  </si>
  <si>
    <t>Ensure that the organization's information security program committee is composed of key stakeholders from a cross-section of the organization, not simply technology workforce members.</t>
  </si>
  <si>
    <t>GOV-07</t>
  </si>
  <si>
    <t>Ensure that the organization's information assurance program charter defines the organization's approach to addressing cyber security risk.</t>
  </si>
  <si>
    <t>Informal Policy</t>
  </si>
  <si>
    <t>GOV-08</t>
  </si>
  <si>
    <t>Ensure that the organization's information assurance program charter defines the specific regulatory requirements, contractual requirements, and standards that the organization's assurance program shall achieve.</t>
  </si>
  <si>
    <t>GOV-09</t>
  </si>
  <si>
    <t>Define the frequency the information assurance program committee will meet, rules of order, rules for decision making, and other similar committee logistics.</t>
  </si>
  <si>
    <t>GOV-10</t>
  </si>
  <si>
    <t>Define the program's scope and applicability to the individual business units, subsidiaries, or sites within the organization.</t>
  </si>
  <si>
    <t>GOV-11</t>
  </si>
  <si>
    <t>Ensure that the senior levels of executive leadership formally approve the organization's information security program charter.</t>
  </si>
  <si>
    <t>GOV-12</t>
  </si>
  <si>
    <t>Formally assign information security leadership responsibilities for the organization as a whole as well as to a specific group of workforce members responsible for leadership and program management.</t>
  </si>
  <si>
    <t>GOV-13</t>
  </si>
  <si>
    <t>Formally assign information security leadership responsibilities inside each business unit within the organization.</t>
  </si>
  <si>
    <t>Collective Control Catalog (CCC): Threat Management Controls</t>
  </si>
  <si>
    <t>THR-01</t>
  </si>
  <si>
    <t>Identify and join industry specific associations that will provide the organization up-to-date threat intelligence on threats to the organization's information systems.</t>
  </si>
  <si>
    <t>Approved Written Policy</t>
  </si>
  <si>
    <t>THR-02</t>
  </si>
  <si>
    <t>Subscribe to threat intelligence feeds that will provide the organization up-to-date threat intelligence on threats to the organization's information systems.</t>
  </si>
  <si>
    <t>THR-03</t>
  </si>
  <si>
    <t>Document a detailed threat catalog of all threat actions that could cause harm to the organization's information systems.</t>
  </si>
  <si>
    <t>THR-04</t>
  </si>
  <si>
    <t>Define a list of threat characteristics for the organization's threat modeling and prioritization.</t>
  </si>
  <si>
    <t>THR-05</t>
  </si>
  <si>
    <t>Prioritize or score all threats defined in the organization's threat catalog.</t>
  </si>
  <si>
    <t>THR-06</t>
  </si>
  <si>
    <t>Map each of the threats in the organization's threat catalog to controls intended to address the threat.</t>
  </si>
  <si>
    <t>THR-07</t>
  </si>
  <si>
    <t>Regularly review and update the organization's threat catalog, threat model, and prioritization documentation.</t>
  </si>
  <si>
    <t>Collective Control Catalog (CCC): Security Policy Controls</t>
  </si>
  <si>
    <t>POL-01</t>
  </si>
  <si>
    <t>Document information security and privacy policies that define the controls the organization intends to implement to achieve their documented goals.</t>
  </si>
  <si>
    <t>POL-02</t>
  </si>
  <si>
    <t>Document information security and privacy frameworks or regulations to clarify information security policies through specific technical or operational requirements.</t>
  </si>
  <si>
    <t>POL-03</t>
  </si>
  <si>
    <t>Ensure that all information assurance documents define a full catalog of the organization's security and privacy strategies and intentions, not simply their current capabilities.</t>
  </si>
  <si>
    <t>POL-04</t>
  </si>
  <si>
    <t>Ensure that all information assurance documentation clearly defines the scope and applicability of the documentation.</t>
  </si>
  <si>
    <t>POL-05</t>
  </si>
  <si>
    <t>Ensure that all information assurance documentation clearly defines the sanctions that will be imposed if the controls are not followed.</t>
  </si>
  <si>
    <t>POL-06</t>
  </si>
  <si>
    <t>Define the process by which all information assurance documentation will be approved.</t>
  </si>
  <si>
    <t>POL-07</t>
  </si>
  <si>
    <t>Ensure that all information assurance documentation has completed that defined approval process.</t>
  </si>
  <si>
    <t>POL-08</t>
  </si>
  <si>
    <t>Ensure that all information assurance documentation is mapped to the regulations and standards defined in the organization's information security program charter.</t>
  </si>
  <si>
    <t>POL-09</t>
  </si>
  <si>
    <t>Ensure that the organization's security and privacy policies define the acceptable use of the organization's information systems.</t>
  </si>
  <si>
    <t>POL-10</t>
  </si>
  <si>
    <t>Perform regular reviews of all information security and privacy documentation to ensure it continues to meet the organization's goals.</t>
  </si>
  <si>
    <t>Collective Control Catalog (CCC): Education and Awareness Controls</t>
  </si>
  <si>
    <t>EDU-01</t>
  </si>
  <si>
    <t>Publish approved versions of the organization's information security and privacy intentions (charter, policies, standards) to appropriate workforce members.</t>
  </si>
  <si>
    <t>EDU-02</t>
  </si>
  <si>
    <t>Ensure that all new workforce members understand the information security policies and standards as appropriate for his or her job role.</t>
  </si>
  <si>
    <t>EDU-03</t>
  </si>
  <si>
    <t>Ensure that all new workforce members are provided information security awareness training as appropriate for their job role.</t>
  </si>
  <si>
    <t>EDU-04</t>
  </si>
  <si>
    <t>Define the specific information security knowledge requirements appropriate for all job roles in the organization.</t>
  </si>
  <si>
    <t>EDU-05</t>
  </si>
  <si>
    <t>Regularly ensure that all workforce members receive appropriate information security and privacy education as appropriate by job roles in the organization.</t>
  </si>
  <si>
    <t>EDU-06</t>
  </si>
  <si>
    <t>Perform a gap analysis between defined and actual workforce knowledge in order to maintain an appropriate education plan for all job roles in the organization.</t>
  </si>
  <si>
    <t>EDU-07</t>
  </si>
  <si>
    <t>Utilize a system for tracking educational progress towards the organization's education plan.</t>
  </si>
  <si>
    <t>EDU-08</t>
  </si>
  <si>
    <t>Regularly perform information security awareness training as appropriate for all job roles in the organization.</t>
  </si>
  <si>
    <t>EDU-09</t>
  </si>
  <si>
    <t>Ensure that the organization's information security awareness program educates workforce members on how to securely authenticate to systems.</t>
  </si>
  <si>
    <t>EDU-10</t>
  </si>
  <si>
    <t>Ensure that the organization's information security awareness program educates workforce members on how to identify social engineering attempts.</t>
  </si>
  <si>
    <t>EDU-11</t>
  </si>
  <si>
    <t>Ensure that the organization's information security awareness program educates workforce members on how to handle the organization's sensitive data.</t>
  </si>
  <si>
    <t>EDU-12</t>
  </si>
  <si>
    <t>Ensure that the organization's information security awareness program educates workforce members on the mostly likely causes of data exposure.</t>
  </si>
  <si>
    <t>EDU-13</t>
  </si>
  <si>
    <t>Ensure that the organization's information security awareness program educates workforce members on the most common indicators of an incident and how to report an incident.</t>
  </si>
  <si>
    <t>EDU-14</t>
  </si>
  <si>
    <t>Ensure that the organization's information security awareness program educates workforce members on how to detect if automated security tools do not work  as intended (such as software updates).</t>
  </si>
  <si>
    <t>EDU-15</t>
  </si>
  <si>
    <t>Ensure that the organization's information security awareness program educates workforce members on how to communicate only over secure networks.</t>
  </si>
  <si>
    <t>EDU-16</t>
  </si>
  <si>
    <t>Report on a regular basis to key stakeholders on status of the organization's information security and privacy education plan.</t>
  </si>
  <si>
    <t>Collective Control Catalog (CCC): Project Management Controls</t>
  </si>
  <si>
    <t>PM-01</t>
  </si>
  <si>
    <t>Establish a Project Management Office (PMO) to track all information security and privacy projects in the organization.</t>
  </si>
  <si>
    <t>PM-02</t>
  </si>
  <si>
    <t>Implement a PMO project tracking tool to formally track all information security projects in the organization.</t>
  </si>
  <si>
    <t>PM-03</t>
  </si>
  <si>
    <t>Utilize the organization's PMO tool to prioritize all information security projects in the organization.</t>
  </si>
  <si>
    <t>PM-04</t>
  </si>
  <si>
    <t>Utilize the organization's PMO tool to track the status of all information security projects in the organization.</t>
  </si>
  <si>
    <t>PM-05</t>
  </si>
  <si>
    <t>Identify the capital resource costs for the implementation of each information security project and ensure that it is tracked in the organization's PMO tool.</t>
  </si>
  <si>
    <t>PM-06</t>
  </si>
  <si>
    <t>Identify the human resource requirements for the implementation of each information security project and ensure that it is tracked in the organization's PMO tool.</t>
  </si>
  <si>
    <t>PM-07</t>
  </si>
  <si>
    <t>Identify the capital resource costs for the ongoing maintenance and operation of each information security project and ensure that it is tracked in the organization's PMO tool.</t>
  </si>
  <si>
    <t>PM-08</t>
  </si>
  <si>
    <t>Identify the human resource requirements for the ongoing maintenance and operation of each information security project and ensure that it is tracked in the organization's PMO tool.</t>
  </si>
  <si>
    <t>PM-09</t>
  </si>
  <si>
    <t>Assign appropriate resources to all projects, systems, and operational programs defined in the organization's information security and privacy programs.</t>
  </si>
  <si>
    <t>Collective Control Catalog (CCC): Change Management Controls</t>
  </si>
  <si>
    <t>CHM-01</t>
  </si>
  <si>
    <t>Document the process that the organization will follow to approve exceptions to their information security and privacy policies.</t>
  </si>
  <si>
    <t>CHM-02</t>
  </si>
  <si>
    <t>Document the process that the organization will follow to approve changes to their information security systems.</t>
  </si>
  <si>
    <t>CHM-03</t>
  </si>
  <si>
    <t>Document an approved list of blanket exceptions that are temporarily applied to the entire organization.</t>
  </si>
  <si>
    <t>CHM-04</t>
  </si>
  <si>
    <t>Determine who is authorized to approve exceptions to the organization's information security and privacy controls.</t>
  </si>
  <si>
    <t>CHM-05</t>
  </si>
  <si>
    <t>Implement a Governance, Risk, and Compliance (GRC) system (a tracking system) to track all exceptions to the organization's documented information security and privacy controls.</t>
  </si>
  <si>
    <t>CHM-06</t>
  </si>
  <si>
    <t>Perform a regular review of all approved exceptions (at least annually) to determine whether the exception is still valid for the organization.</t>
  </si>
  <si>
    <t>CHM-07</t>
  </si>
  <si>
    <t>Regularly report all approved exceptions to the organization's senior leadership for approval and ultimate acceptance of risk.</t>
  </si>
  <si>
    <t>Collective Control Catalog (CCC): Measure and Metrics Controls</t>
  </si>
  <si>
    <t>MET-01</t>
  </si>
  <si>
    <t>Define quantifiable measures for all defined information security and privacy controls in the organization's control library.</t>
  </si>
  <si>
    <t>MET-02</t>
  </si>
  <si>
    <t>Prioritize all information security and privacy measures based on the importance defined for each of the controls.</t>
  </si>
  <si>
    <t>MET-03</t>
  </si>
  <si>
    <t>Ensure that there are consistent data types defined for each of the measures that are documented.</t>
  </si>
  <si>
    <t>MET-04</t>
  </si>
  <si>
    <t>Determine which quality management methodologies the organization will use to measure the maturity of the information security program.</t>
  </si>
  <si>
    <t>MET-05</t>
  </si>
  <si>
    <t>Map each of the information security and privacy measures to a technology sensor that can automatically gather the necessary data.</t>
  </si>
  <si>
    <t>MET-06</t>
  </si>
  <si>
    <t>Define specific data sets which should be retrieved from each of the defined technology sensors.</t>
  </si>
  <si>
    <t>MET-07</t>
  </si>
  <si>
    <t>Define common information tags for data fields that are vendor agnostic and can be aggregated into a common database for analysis.</t>
  </si>
  <si>
    <t>MET-08</t>
  </si>
  <si>
    <t>Define a common data schema to aggregate information security and privacy data from each of the technology sensors defined.</t>
  </si>
  <si>
    <t>MET-09</t>
  </si>
  <si>
    <t>Deploy a database engine (such as a CMDB or GRC) to aggregate the defined data sets.</t>
  </si>
  <si>
    <t>MET-10</t>
  </si>
  <si>
    <t>Aggregate data from each of the technology sensors into the database engine (such as a CMDB or GRC).</t>
  </si>
  <si>
    <t>MET-11</t>
  </si>
  <si>
    <t>Define if there is additional data that must be manually collected and added into the database engine (such as a CMDB or GRC).</t>
  </si>
  <si>
    <t>MET-12</t>
  </si>
  <si>
    <t>Manually collect additional data sets as necessary and add them to the database engine (such as a CMDB or GRC).</t>
  </si>
  <si>
    <t>Collective Control Catalog (CCC): Audit Controls</t>
  </si>
  <si>
    <t>AUD-01</t>
  </si>
  <si>
    <t>Establish a comprehensive, multi-year audit plan which defines all audit and risk management scopes to be assessed by the organization.</t>
  </si>
  <si>
    <t>AUD-02</t>
  </si>
  <si>
    <t>Define the necessary resources (personnel and capital) that will be required for each audit in the audit plan to be performed.</t>
  </si>
  <si>
    <t>AUD-03</t>
  </si>
  <si>
    <t>Ensure that the organization realistically plans for the number of audits that can be performed annually based on resource availability.</t>
  </si>
  <si>
    <t>AUD-04</t>
  </si>
  <si>
    <t>Determine which resources will perform audits such as internal resources (self-assessments, internal audits) or external, independent resources (external audits).</t>
  </si>
  <si>
    <t>AUD-05</t>
  </si>
  <si>
    <t>Define specific audit personnel resources responsible for each audit in organization's audit plan.</t>
  </si>
  <si>
    <t>AUD-06</t>
  </si>
  <si>
    <t>Ensure that the organization includes penetration tests as a part of the organization's overall audit plan (testing both internally and externally facing systems).</t>
  </si>
  <si>
    <t>AUD-07</t>
  </si>
  <si>
    <t>Ensure that the organization includes red team penetration testing as a part of the organization's overall audit plan.</t>
  </si>
  <si>
    <t>No Policy</t>
  </si>
  <si>
    <t>Not Implemented</t>
  </si>
  <si>
    <t>AUD-08</t>
  </si>
  <si>
    <t>Ensure that the organization's penetration tests include tests for unprotected system information that could be disclosed to an intruder to the network.</t>
  </si>
  <si>
    <t>AUD-09</t>
  </si>
  <si>
    <t>Ensure that the organization's penetration tests include tests performed against a test lab environment for those systems too sensitive to test against production systems.</t>
  </si>
  <si>
    <t>AUD-10</t>
  </si>
  <si>
    <t>Ensure that the organization's penetration tests include testing with vulnerability management tools in addition to manual testing activities.</t>
  </si>
  <si>
    <t>AUD-11</t>
  </si>
  <si>
    <t>Ensure that the organization's penetration tests are documented using a common, open, machine-readable format (such as SCAP) when documenting risks to information systems.</t>
  </si>
  <si>
    <t>AUD-12</t>
  </si>
  <si>
    <t>Ensure that the organization monitors all user accounts and systems used during a penetration test to ensure that such systems are cleaned and protected from potential abuse as a result of the testing.</t>
  </si>
  <si>
    <t>AUD-13</t>
  </si>
  <si>
    <t>Complete each audit defined in organization's audit plan on the schedule defined.</t>
  </si>
  <si>
    <t>AUD-14</t>
  </si>
  <si>
    <t>Enter the results of each information security and privacy audit, including corrective actions, into the organization's GRC database system.</t>
  </si>
  <si>
    <t>AUD-15</t>
  </si>
  <si>
    <t>Monitor all corrective actions identified as a results of the organization's audit program to ensure that all corrective actions are addressed in a timely manner.</t>
  </si>
  <si>
    <t>Collective Control Catalog (CCC): Third Party Management Controls</t>
  </si>
  <si>
    <t>TPM-01</t>
  </si>
  <si>
    <t>Inventory all of the organization's third parties information security and privacy business partners.</t>
  </si>
  <si>
    <t>TPM-02</t>
  </si>
  <si>
    <t>Define specific contract language that will be required for each of the organization's third party business partners.</t>
  </si>
  <si>
    <t>TPM-03</t>
  </si>
  <si>
    <t>Identify and document each of the organization's third parties that accesses, stores, or processes the organization's data.</t>
  </si>
  <si>
    <t>TPM-04</t>
  </si>
  <si>
    <t>Inventory the data and the stated purpose or use for which each third party accesses, stores, or processes the data.</t>
  </si>
  <si>
    <t>TPM-05</t>
  </si>
  <si>
    <t>Define which security and privacy controls documented in the organization's security policy library are required for third party partners.</t>
  </si>
  <si>
    <t>TPM-06</t>
  </si>
  <si>
    <t>Determine whether the specific information security and privacy controls required for third party business partners will be considered optional versus mandatory.</t>
  </si>
  <si>
    <t>TPM-07</t>
  </si>
  <si>
    <t>Ensure that each of the organization's third party business partners sign the appropriate contract terms.</t>
  </si>
  <si>
    <t>TPM-08</t>
  </si>
  <si>
    <t>Define a process to assess third party partners that have not been granted access to the organization's data.</t>
  </si>
  <si>
    <t>TPM-09</t>
  </si>
  <si>
    <t>Define a process to assess third party partners that has been granted access to the organization's data.</t>
  </si>
  <si>
    <t>TPM-10</t>
  </si>
  <si>
    <t>Perform an assessment of each third party partner to determine whether they are following the prescribed information security and privacy controls.</t>
  </si>
  <si>
    <t>TPM-11</t>
  </si>
  <si>
    <t>Monitor each of the organization's third party partners for events which could impact the security of organization or its data.</t>
  </si>
  <si>
    <t>TPM-12</t>
  </si>
  <si>
    <t>Ensure that all third party business partners notify the organization in a timely manner if they experience a security incident effecting the organization.</t>
  </si>
  <si>
    <t>TPM-13</t>
  </si>
  <si>
    <t>Establish a rating system for all third party partners to indicate the level of risk associated with doing business with that partner.</t>
  </si>
  <si>
    <t>TPM-14</t>
  </si>
  <si>
    <t>Record the results of the third party partner information security and privacy impact assessments in the organization's GRC database system.</t>
  </si>
  <si>
    <t>TPM-15</t>
  </si>
  <si>
    <t>Ensure that all third party business partners develop software applications and manage data using methods that facilitate the transfer of data and systems between partners.</t>
  </si>
  <si>
    <t>TPM-16</t>
  </si>
  <si>
    <t>Establish a process for decommissioning third party service providers.</t>
  </si>
  <si>
    <t>Collective Control Catalog (CCC): Risk Reporting Controls</t>
  </si>
  <si>
    <t>RR-01</t>
  </si>
  <si>
    <t>Implement a Governance, Risk, and Compliance (GRC) or Business Intelligence (BI) tool that the organization will use to track the agreed upon measures and metrics.</t>
  </si>
  <si>
    <t>RR-02</t>
  </si>
  <si>
    <t>Identify a set of relevant information security and privacy risk reports to create in the risk reporting system.</t>
  </si>
  <si>
    <t>RR-03</t>
  </si>
  <si>
    <t>Establish appropriate thresholds for quality based on the quality management methodology adhered to by the organization.</t>
  </si>
  <si>
    <t>RR-04</t>
  </si>
  <si>
    <t>Ensure that information security risk is reported by each of the organization's primary business units.</t>
  </si>
  <si>
    <t>RR-05</t>
  </si>
  <si>
    <t>Ensure that information security and privacy risk is reported by each of the organization's primary data owners.</t>
  </si>
  <si>
    <t>RR-06</t>
  </si>
  <si>
    <t>Ensure that information security risk is reported by each of the organization's primary data custodians.</t>
  </si>
  <si>
    <t>RR-07</t>
  </si>
  <si>
    <t>Report information security risk with approved exceptions considered in the report.</t>
  </si>
  <si>
    <t>RR-08</t>
  </si>
  <si>
    <t>Report information security risk without approved exceptions considered in the report.</t>
  </si>
  <si>
    <t>RR-09</t>
  </si>
  <si>
    <t>Ensure that the information security risk results are available to appropriate key stakeholders.</t>
  </si>
  <si>
    <t>RR-10</t>
  </si>
  <si>
    <t>Ensure that the information security risk results are available to all tactical technology leadership personnel to facilitate better decision making.</t>
  </si>
  <si>
    <t>RR-11</t>
  </si>
  <si>
    <t>Ensure that the information security and privacy risk results are available to all executive leadership personnel to facilitate better decision making.</t>
  </si>
  <si>
    <t>Collective Control Catalog (CCC): Personnel Management Controls</t>
  </si>
  <si>
    <t>PER-01</t>
  </si>
  <si>
    <t>Define information security specific roles and responsibilities for all workforce members.</t>
  </si>
  <si>
    <t>PER-02</t>
  </si>
  <si>
    <t>Ensure that the principle of separation of duties is applied to each of the roles and responsibilities defined for the organization's workforce members.</t>
  </si>
  <si>
    <t>PER-03</t>
  </si>
  <si>
    <t>Implement a process for screening all workforce members prior to granting them access to the organization's information systems.</t>
  </si>
  <si>
    <t>PER-04</t>
  </si>
  <si>
    <t>Define information security and privacy specific terms and conditions of service for all workforce members.</t>
  </si>
  <si>
    <t>PER-05</t>
  </si>
  <si>
    <t>Implement a process to ensure all of the organization's assets are returned to the organization upon termination of a workforce member.</t>
  </si>
  <si>
    <t>Collective Control Catalog (CCC): Physical Security Controls</t>
  </si>
  <si>
    <t>PHY-01</t>
  </si>
  <si>
    <t>Implement a physical security program in the organization which defines clear business goals for physically protecting the data stored or processed by the organization.</t>
  </si>
  <si>
    <t>PHY-02</t>
  </si>
  <si>
    <t>Define physical security policies which outline specific physical security controls that will be implemented to support the organization's overall security goals.</t>
  </si>
  <si>
    <t>PHY-03</t>
  </si>
  <si>
    <t>Monitor access to the organization's facilities to detect any violations of the organization's physical security policies.</t>
  </si>
  <si>
    <t>PHY-04</t>
  </si>
  <si>
    <t>Implement a process to properly dispose of all physical assets to ensure that data is not inadvertently disclosed in the process.</t>
  </si>
  <si>
    <t>PHY-05</t>
  </si>
  <si>
    <t>Ensure that the organization's physical security program implements controls for entering the facility and protecting the physical boundary of facilities.</t>
  </si>
  <si>
    <t>PHY-06</t>
  </si>
  <si>
    <t>Ensure that the organization's physical security program implements controls for clearly authorizing, identifying, and monitoring visitors at all facilities.</t>
  </si>
  <si>
    <t>PHY-07</t>
  </si>
  <si>
    <t>Ensure that the organization's physical security program implements controls for physically security internal facility spaces.</t>
  </si>
  <si>
    <t>PHY-08</t>
  </si>
  <si>
    <t>Ensure that the organization's physical security program implements controls for maintaining control of all physical access devices (such as key or access cards).</t>
  </si>
  <si>
    <t>PHY-09</t>
  </si>
  <si>
    <t>Ensure that the organization's physical security program implements controls for physically marking all physical devices containing sensitive information.</t>
  </si>
  <si>
    <t>PHY-10</t>
  </si>
  <si>
    <t>Ensure that the organization's physical security program implements controls for ensuring proper environmental controls are in place at all facilities.</t>
  </si>
  <si>
    <t>PHY-11</t>
  </si>
  <si>
    <t>Ensure that the organization's physical security program implements controls for protecting all information assets and infrastructure.</t>
  </si>
  <si>
    <t>PHY-12</t>
  </si>
  <si>
    <t>Ensure that the organization's physical security program implements controls for only removing information assets from the organization's facilities after proper authorization.</t>
  </si>
  <si>
    <t>PHY-13</t>
  </si>
  <si>
    <t>Ensure that the organization's physical security program implements controls for physically securing unattended spaces, including clean desk policies.</t>
  </si>
  <si>
    <t>PHY-14</t>
  </si>
  <si>
    <t>Ensure that the organization's physical security program implements controls for physically securing printers, photocopiers, or other multi-function devices.</t>
  </si>
  <si>
    <t>PHY-15</t>
  </si>
  <si>
    <t>Ensure that the organization's physical security program implements controls for logging all physical access to the organization's facilities.</t>
  </si>
  <si>
    <t>PHY-16</t>
  </si>
  <si>
    <t>Perform an assessment of the organization's physical security program and ensure that it is validated by an independent third party.</t>
  </si>
  <si>
    <t>PHY-17</t>
  </si>
  <si>
    <t>Ensure that the organization's physical security program implements controls for remotely wiping mobile devices if they are lost or stolen.</t>
  </si>
  <si>
    <t>Collective Control Catalog (CCC): Business Continuity Controls</t>
  </si>
  <si>
    <t>BCP-01</t>
  </si>
  <si>
    <t>Implement a program to ensure the organization is able to appropriate achieve business continuity or perform disaster recovery if necessary.</t>
  </si>
  <si>
    <t>BCP-02</t>
  </si>
  <si>
    <t>Ensure that the organization's business continuity and disaster recovery program is updated after every incident to incorporate lessons learned from the incident.</t>
  </si>
  <si>
    <t>BCP-03</t>
  </si>
  <si>
    <t>Ensure that the organization's business continuity and disaster recovery program is actively maintained and updated on at least an annual basis.</t>
  </si>
  <si>
    <t>BCP-04</t>
  </si>
  <si>
    <t>Validate or a regular basis that the organization's information systems are able to achieve the goals of the organization's business continuity and disaster recovery program.</t>
  </si>
  <si>
    <t>Collective Control Catalog (CCC): Incident Management Controls</t>
  </si>
  <si>
    <t>IM-01</t>
  </si>
  <si>
    <t>Implement a written incident management program to address cyber security and privacy incidents in the organization.</t>
  </si>
  <si>
    <t>IM-02</t>
  </si>
  <si>
    <t>Implement a written cyber security forensics program to technically assist the organization in addressing cyber security incidents in the organization.</t>
  </si>
  <si>
    <t>IM-03</t>
  </si>
  <si>
    <t>Ensure that the organization's written cyber security forensics program defines a process for carefully creating forensics images of systems during an incident.</t>
  </si>
  <si>
    <t>IM-04</t>
  </si>
  <si>
    <t>Ensure that the organization's written incident management program defines roles and responsibilities for workforce members during an incident.</t>
  </si>
  <si>
    <t>IM-05</t>
  </si>
  <si>
    <t>Ensure that the organization's written incident management program defines management and decision making responsibilities for workforce members during an incident.</t>
  </si>
  <si>
    <t>IM-06</t>
  </si>
  <si>
    <t>Ensure that the organization's written incident management program defines how the organization will communicate with workforce members during an incident.</t>
  </si>
  <si>
    <t>IM-07</t>
  </si>
  <si>
    <t>Ensure that the organization's written incident management program defines how workforce members and others outside the organization should report an incident if one is suspected.</t>
  </si>
  <si>
    <t>IM-08</t>
  </si>
  <si>
    <t>Ensure that the organization's written incident management program defines how to engage outside groups (such as partners, law enforcement or insurance providers) if the case of an incident.</t>
  </si>
  <si>
    <t>IM-09</t>
  </si>
  <si>
    <t>Ensure that the organization's written incident management program defines how to notify those impacted by an incident and provide mitigation mechanisms to those impacted.</t>
  </si>
  <si>
    <t>IM-10</t>
  </si>
  <si>
    <t>Implement technical incident detection systems to facilitate the organization's incident management program.</t>
  </si>
  <si>
    <t>IM-11</t>
  </si>
  <si>
    <t>Test the organization's technical incident detection systems on a regular basis to ensure continuous improvement.</t>
  </si>
  <si>
    <t>IM-12</t>
  </si>
  <si>
    <t>Maintain a dedicated security operations center and security incident response team in order to facilitate a 24/7 incident detection and response capability.</t>
  </si>
  <si>
    <t>IM-13</t>
  </si>
  <si>
    <t>Conduct regular incident handling exercises to test the organization's program and ensure continuous improvement of the incident management program.</t>
  </si>
  <si>
    <t>IM-14</t>
  </si>
  <si>
    <t xml:space="preserve">Document all events that are determined to be incidents in an incident management reporting system. </t>
  </si>
  <si>
    <t>IM-15</t>
  </si>
  <si>
    <t>Classify all documented incidents in accordance with an agreed upon incident classification system.</t>
  </si>
  <si>
    <t>IM-16</t>
  </si>
  <si>
    <t>Document the root cause of all incidents to ensure better defense against future incidents.</t>
  </si>
  <si>
    <t>IM-17</t>
  </si>
  <si>
    <t>Report to the organization's leadership stakeholders on the incidents occurring in the organization on a regular basis.</t>
  </si>
  <si>
    <t>Collective Control Catalog (CCC): Privacy Controls</t>
  </si>
  <si>
    <t>PRV-01</t>
  </si>
  <si>
    <t>Implement an organization-wide privacy program that defines transparent business goals for the privacy of data stored or processed by the organization.</t>
  </si>
  <si>
    <t>Question Not Answered</t>
  </si>
  <si>
    <t>PRV-02</t>
  </si>
  <si>
    <t>Define data security and privacy policies which outline specific privacy controls that will be implemented to support the organization's overall privacy goals.</t>
  </si>
  <si>
    <t>PRV-03</t>
  </si>
  <si>
    <t>Ensure that the organization's security and privacy policies define the process for authorizing, maintaining, and revoking data processing authorizations.</t>
  </si>
  <si>
    <t>PRV-04</t>
  </si>
  <si>
    <t>Ensure that the organization's security and privacy policies define the process for reviewing, transferring, disclosing, modifying, or deleting data.</t>
  </si>
  <si>
    <t>PRV-05</t>
  </si>
  <si>
    <t>Ensure that the organization's security and privacy policies define the process for recording and maintaining an individual's privacy preferences.</t>
  </si>
  <si>
    <t>PRV-06</t>
  </si>
  <si>
    <t>Ensure that the organization's security and privacy policies define the process for recording and maintaining and reviewing stakeholder goals for data privacy.</t>
  </si>
  <si>
    <t>PRV-07</t>
  </si>
  <si>
    <t>Ensure that the organization's security and privacy policies define the process for evaluating the organization's use of data for bias.</t>
  </si>
  <si>
    <t>PRV-08</t>
  </si>
  <si>
    <t>Ensure that the organization's security and privacy policies define and recording the process for recording and evaluating data provenance and lineage.</t>
  </si>
  <si>
    <t>PRV-09</t>
  </si>
  <si>
    <t>Ensure that the organization's security and privacy policies define the process for limiting the identification or inference of individuals when processing data.</t>
  </si>
  <si>
    <t>PRV-10</t>
  </si>
  <si>
    <t>Ensure that the organization's security and privacy policies define the process for replacing attribute values with attribute references.</t>
  </si>
  <si>
    <t>PRV-11</t>
  </si>
  <si>
    <t>Implement a process to inform customers and external business partners on how their data is being used and the organization's privacy goals.</t>
  </si>
  <si>
    <t>PRV-12</t>
  </si>
  <si>
    <t>Implement a process to obtain feedback from individuals regarding the organization's use of data and the associated privacy risks.</t>
  </si>
  <si>
    <t>PRV-13</t>
  </si>
  <si>
    <t>Implement a system, such as a GRC,  to record all data disclosures or data sharing performed by the organization.</t>
  </si>
  <si>
    <t>PRV-14</t>
  </si>
  <si>
    <t>Ensure that the organization's data disclosure or sharing information can be appropriately shared with individuals outside of the organization.</t>
  </si>
  <si>
    <t>PRV-15</t>
  </si>
  <si>
    <t>Ensure that the organization can communicate data corrections or deletions to all appropriate or affected parties as necessary.</t>
  </si>
  <si>
    <t>Collective Control Catalog (CCC): Asset Inventory Controls</t>
  </si>
  <si>
    <t>AID-01</t>
  </si>
  <si>
    <t>Maintain an information systems asset inventory system of each of the organization's systems with the ability to store or process information.</t>
  </si>
  <si>
    <t>AID-02</t>
  </si>
  <si>
    <t xml:space="preserve">Ensure that the organization's asset inventory system records essential demographic information including the systems' name, hardware address, network address, and other similar demographic information. </t>
  </si>
  <si>
    <t>AID-03</t>
  </si>
  <si>
    <t>Ensure that the organization's asset inventory system records the systems' asset owner, business unit, business criticality, and whether the device is approved for use by the organization.</t>
  </si>
  <si>
    <t>AID-04</t>
  </si>
  <si>
    <t>Utilize an active discovery system to identify all devices connected to the organization's network.</t>
  </si>
  <si>
    <t>AID-05</t>
  </si>
  <si>
    <t>Utilize a passive discovery system to identify all devices connected to the organization's network.</t>
  </si>
  <si>
    <t>AID-06</t>
  </si>
  <si>
    <t>Implement a process to ensure that unauthorized devices are removed from the organization's network on a regular basis.</t>
  </si>
  <si>
    <t>Collective Control Catalog (CCC): Software Inventory Controls</t>
  </si>
  <si>
    <t>SID-01</t>
  </si>
  <si>
    <t>Maintain a software application inventory of each software application authorized to execute on the organization's information systems.</t>
  </si>
  <si>
    <t>SID-02</t>
  </si>
  <si>
    <t xml:space="preserve">Ensure that the organization's software application inventory system records essential demographic information including the software name, version, publisher, install date, and other similar demographic information. </t>
  </si>
  <si>
    <t>SID-03</t>
  </si>
  <si>
    <t>Ensure that the organization's software application inventory system records the software installed on each system as well as if the asset is authorized to have the software.</t>
  </si>
  <si>
    <t>SID-04</t>
  </si>
  <si>
    <t>Ensure that all software applications authorized to execute on the organization's information systems are still maintained and supported by the software application's vendor.</t>
  </si>
  <si>
    <t>SID-05</t>
  </si>
  <si>
    <t>Utilize a software application discovery system to identify all software applications present on the organization's information systems.</t>
  </si>
  <si>
    <t>SID-06</t>
  </si>
  <si>
    <t>Implement a process to ensure that all unauthorized software is removed from the organization's information systems in a timely manner.</t>
  </si>
  <si>
    <t>Collective Control Catalog (CCC): Application Control Controls</t>
  </si>
  <si>
    <t>AC-01</t>
  </si>
  <si>
    <t>Implement a software application control system to ensure that only authorized application binaries are allowed to execute on the organization's information systems.</t>
  </si>
  <si>
    <t>AC-02</t>
  </si>
  <si>
    <t>Configure the organization's software application control system to ensure that only authorized software libraries (such as *.dll, *.so, etc) are allowed to be utilized on the organization's information systems.</t>
  </si>
  <si>
    <t>AC-03</t>
  </si>
  <si>
    <t>Configure the organization's software application control system to ensure that only authorized scripts (such as *.ps1, *.py, *.vba, etc) are allowed to be utilized on the organization's information systems.</t>
  </si>
  <si>
    <t>AC-04</t>
  </si>
  <si>
    <t>Configure the organization's software application control system to ensure that only authorized shell environments (such as PowerShell, Microsoft CMD, Python, etc) are allowed to be utilized on the organization's information systems.</t>
  </si>
  <si>
    <t>AC-05</t>
  </si>
  <si>
    <t>Configure the organization's software application control system to ensure that only authorized web browsers are allowed to be utilized on the organization's information systems.</t>
  </si>
  <si>
    <t>AC-06</t>
  </si>
  <si>
    <t>Configure the organization's software application control system to ensure that only authorized web browser plugins are allowed to be utilized on the organization's information systems.</t>
  </si>
  <si>
    <t>Collective Control Catalog (CCC): Patch Management Controls</t>
  </si>
  <si>
    <t>PAT-01</t>
  </si>
  <si>
    <t>Ensure that all operating system security updates are installed on a regular basis.</t>
  </si>
  <si>
    <t>PAT-02</t>
  </si>
  <si>
    <t>Ensure that all software application security updates are installed on a regular basis.</t>
  </si>
  <si>
    <t>PAT-03</t>
  </si>
  <si>
    <t>Implement a service level agreement that defines how quickly software updates must be installed, based on the severity of the security weakness.</t>
  </si>
  <si>
    <t>Collective Control Catalog (CCC): Vulnerability Management Controls</t>
  </si>
  <si>
    <t>VM-01</t>
  </si>
  <si>
    <t>Implement a vulnerability management system to scan the organization's information systems and identify potential weaknesses on those systems.</t>
  </si>
  <si>
    <t>VM-02</t>
  </si>
  <si>
    <t>Configure the organization's vulnerability management system to utilize agents or to perform authenticated scans with a dedicated account against each of the organization's information systems.</t>
  </si>
  <si>
    <t>VM-03</t>
  </si>
  <si>
    <t>Configure the organization's vulnerability management system to prioritize the vulnerabilities detected by the scans in order to prioritize the remediation of discovered vulnerabilities.</t>
  </si>
  <si>
    <t>VM-04</t>
  </si>
  <si>
    <t>Configure the organization's vulnerability management system to compare the results of consecutive scans in order to ensure that detected vulnerabilities are being remediated in a timely manner.</t>
  </si>
  <si>
    <t>VM-05</t>
  </si>
  <si>
    <t>Configure the organization's vulnerability management system to scan for configuration vulnerabilities on each of the organization's information systems.</t>
  </si>
  <si>
    <t>VM-06</t>
  </si>
  <si>
    <t>Configure the organization's vulnerability management system to scan for open network ports on each of the organization's information systems (whether the systems are private or publically facing).</t>
  </si>
  <si>
    <t>VM-07</t>
  </si>
  <si>
    <t>Configure the organization's vulnerability management system to alert if it detects open network ports on systems not previously authorized by the organization.</t>
  </si>
  <si>
    <t>VM-08</t>
  </si>
  <si>
    <t>Implement a reporting process to ensure that all discovered vulnerabilities are reported to the systems' stakeholders in a timely manner.</t>
  </si>
  <si>
    <t>VM-09</t>
  </si>
  <si>
    <t>Implement a remediation process to ensure that all discovered vulnerabilities are remediated in a timely manner on each of the organization's information systems.</t>
  </si>
  <si>
    <t>Collective Control Catalog (CCC): Configuration Management Controls</t>
  </si>
  <si>
    <t>CM-01</t>
  </si>
  <si>
    <t>Maintain detailed security configuration benchmarks for each operating system supported by the organization.</t>
  </si>
  <si>
    <t>CM-02</t>
  </si>
  <si>
    <t>Maintain detailed security configuration benchmarks for each software application supported by the organization.</t>
  </si>
  <si>
    <t>CM-03</t>
  </si>
  <si>
    <t>Maintain detailed security configuration benchmarks for each relational database management system supported by the organization.</t>
  </si>
  <si>
    <t>CM-04</t>
  </si>
  <si>
    <t>Maintain detailed security configuration benchmarks for all directory services systems (such as Microsoft Active Directory) supported by the organization.</t>
  </si>
  <si>
    <t>CM-05</t>
  </si>
  <si>
    <t>Maintain full system images, of all workstations and servers, reflecting all security configuration benchmarks agreed upon by the organization.</t>
  </si>
  <si>
    <t>CM-06</t>
  </si>
  <si>
    <t>Monitor and protect each of the organization's system images to ensure that no unauthorized changes are made to the agreed upon images.</t>
  </si>
  <si>
    <t>CM-07</t>
  </si>
  <si>
    <t>Implement configuration management tools to enforce the agreed upon security configuration benchmarks on all operating systems and software applications.</t>
  </si>
  <si>
    <t>CM-08</t>
  </si>
  <si>
    <t>Ensure that all systems connected to the organization's network, whether onsite, connected remotely, and regardless of ownership, are configured using the organization's configuration management system.</t>
  </si>
  <si>
    <t>CM-09</t>
  </si>
  <si>
    <t>Regularly scan each of the organization's systems, using an SCAP compliant tool, to ensure that they are in compliance with the organization's security configuration benchmarks.</t>
  </si>
  <si>
    <t>CM-10</t>
  </si>
  <si>
    <t>Report the results of regular security configuration scans to key business stakeholders to ensure they are aware of the risk associated with all security misconfigurations.</t>
  </si>
  <si>
    <t>CM-11</t>
  </si>
  <si>
    <t>Ensure that the organization's security configuration standard defines which scripting languages are authorized to execute in web browsers and that all unnecessary scripting languages are to be disabled.</t>
  </si>
  <si>
    <t>CM-12</t>
  </si>
  <si>
    <t>Ensure that the organization's security configuration standard requires the use of anti-exploitation features, such as Data Execution Prevention (DEP), Address Space Layout Randomization (ASLR), and Windows User Account Control for all operating systems.</t>
  </si>
  <si>
    <t>CM-13</t>
  </si>
  <si>
    <t>Ensure that the organization's security configuration standard defines to block the use of auto-run on all removable media.</t>
  </si>
  <si>
    <t>CM-14</t>
  </si>
  <si>
    <t>Ensure that the organization's security configuration standard requires the use of encryption for all sensitive data in transit.</t>
  </si>
  <si>
    <t>CM-15</t>
  </si>
  <si>
    <t>Ensure that the organization's security configuration standard defines that the organization's systems shall be blocked from connecting to unauthorized wireless networks.</t>
  </si>
  <si>
    <t>CM-16</t>
  </si>
  <si>
    <t>Ensure that the organization's security configuration standard defines that the organization's systems shall be blocked from connecting to ad hoc wireless networks.</t>
  </si>
  <si>
    <t>CM-17</t>
  </si>
  <si>
    <t>Ensure that the organization's security configuration standard defines that the organization's systems shall be blocked from connecting to unauthorized Bluetooth or Near Field Communications (NFC) systems.</t>
  </si>
  <si>
    <t>CM-18</t>
  </si>
  <si>
    <t>Ensure that the organization's security configuration standard requires the use of machine screen locks if the system is idle for a defined period of time.</t>
  </si>
  <si>
    <t>CM-19</t>
  </si>
  <si>
    <t>Ensure that the organization's security configuration standard defines that only authorized use of NetBIOS or SMB should be allowed and that all unauthorized access to these services is blocked.</t>
  </si>
  <si>
    <t>CM-20</t>
  </si>
  <si>
    <t>Ensure that the organization's security configuration standard requires the use of secure system boot mechanisms to verify the integrity of the operating system during the boot up process.</t>
  </si>
  <si>
    <t>CM-21</t>
  </si>
  <si>
    <t>Ensure that the organization's security configuration standard requires the use of secure utilization of all Voice over IP (VoIP) technologies.</t>
  </si>
  <si>
    <t>Collective Control Catalog (CCC): Endpoint Protection Controls</t>
  </si>
  <si>
    <t>END-01</t>
  </si>
  <si>
    <t>Implement endpoint detection and response software on each of the organization's workstations and servers that regularly scans the system for malicious code.</t>
  </si>
  <si>
    <t>END-02</t>
  </si>
  <si>
    <t>Configure the organization's endpoint detection and response software to be centrally managed.</t>
  </si>
  <si>
    <t>END-03</t>
  </si>
  <si>
    <t>Configure the organization's endpoint detection and response software engine and signatures to be updated on a regular basis.</t>
  </si>
  <si>
    <t>END-04</t>
  </si>
  <si>
    <t>Configure the organization's endpoint detection and response software to ensure that non-privileged users are not able to disable the software.</t>
  </si>
  <si>
    <t>END-05</t>
  </si>
  <si>
    <t>Configure the organization's endpoint detection and response software to scan all removable devices connected to one of the organization's workstations or servers.</t>
  </si>
  <si>
    <t>END-06</t>
  </si>
  <si>
    <t>Configure the organization's endpoint detection and response software to centrally alert the organization's security staff if malicious code is detected.</t>
  </si>
  <si>
    <t>END-07</t>
  </si>
  <si>
    <t>Implement host based firewalls on each of the organization's workstations and servers.</t>
  </si>
  <si>
    <t>END-08</t>
  </si>
  <si>
    <t>Configure the organization's host based firewalls with a default deny access control list to block all traffic not specifically allowed to the host.</t>
  </si>
  <si>
    <t>END-09</t>
  </si>
  <si>
    <t>Implement whole disk encryption on all mobile workstations.</t>
  </si>
  <si>
    <t>END-10</t>
  </si>
  <si>
    <t>Implement host based Data Loss Prevention (DLP) software on each of the organization's workstations and servers.</t>
  </si>
  <si>
    <t>END-11</t>
  </si>
  <si>
    <t>Configure all workstations without a need for wireless network access, to disable wireless on the device.</t>
  </si>
  <si>
    <t>END-12</t>
  </si>
  <si>
    <t>Require the organization's personnel to utilize a virtualized (sandboxed) machine with separate enterprise spaces when performing high risk activities.</t>
  </si>
  <si>
    <t>END-13</t>
  </si>
  <si>
    <t>Implement host based intrusion detection and intrusion prevention on each of the organization's information systems.</t>
  </si>
  <si>
    <t>Collective Control Catalog (CCC): Removable Media Controls</t>
  </si>
  <si>
    <t>REM-01</t>
  </si>
  <si>
    <t>Ensure that the organization's information systems are only authorized to read or execute data from authorized removable media devices.</t>
  </si>
  <si>
    <t>REM-02</t>
  </si>
  <si>
    <t>Ensure that the organization's information systems are only authorized to write data to authorized removable media devices that are automatically encrypted.</t>
  </si>
  <si>
    <t>REM-03</t>
  </si>
  <si>
    <t>Maintain an inventory of all removable devices authorized to connect to the organization's information systems.</t>
  </si>
  <si>
    <t>REM-04</t>
  </si>
  <si>
    <t>Assign accountable data owners to all removable media devices and paper containing the organization's sensitive information.</t>
  </si>
  <si>
    <t>REM-05</t>
  </si>
  <si>
    <t>Physically control access to all removable media devices or paper containing the organization's sensitive information.</t>
  </si>
  <si>
    <t>Collective Control Catalog (CCC): Mobile Device Controls</t>
  </si>
  <si>
    <t>MDM-01</t>
  </si>
  <si>
    <t>Implement a Mobile Device Management (MDM) system to inventory and manage the organization's mobile devices (such as phones, tablets, and similar systems).</t>
  </si>
  <si>
    <t>MDM-02</t>
  </si>
  <si>
    <t>Ensure that all mobile device operating system security updates are installed on a regular basis.</t>
  </si>
  <si>
    <t>MDM-03</t>
  </si>
  <si>
    <t>Ensure that all mobile device application security updates are installed on a regular basis.</t>
  </si>
  <si>
    <t>MDM-04</t>
  </si>
  <si>
    <t>Ensure that all mobile devices require at least a six character Personal Identification Number (PIN) or device biometrics in order to unlock the device.</t>
  </si>
  <si>
    <t>MDM-05</t>
  </si>
  <si>
    <t>Ensure that the organization's Mobile Device Management (MDM) system has the capability to remotely wipe lost or stolen enterprise owned mobile devices.</t>
  </si>
  <si>
    <t>MDM-06</t>
  </si>
  <si>
    <t>Ensure that the organization's Mobile Device Management (MDM) system has the capability to require containerized business applications (such as browsers, email clients, etc) for personally owned mobile devices accessing the organization's resources.</t>
  </si>
  <si>
    <t>MDM-07</t>
  </si>
  <si>
    <t>Ensure that the organization's Mobile Device Management (MDM) system has the capability to alert on and block any jailbroken mobile devices.</t>
  </si>
  <si>
    <t>MDM-08</t>
  </si>
  <si>
    <t>Ensure that the organization's Mobile Device Management (MDM) system has the capability to block mobile devices from utilizing unapproved mobile application stores.</t>
  </si>
  <si>
    <t>Collective Control Catalog (CCC): Backup Controls</t>
  </si>
  <si>
    <t>BAC-01</t>
  </si>
  <si>
    <t>Implement a backup system to ensure that all data and information systems are backed up on a regular basis.</t>
  </si>
  <si>
    <t>BAC-02</t>
  </si>
  <si>
    <t>Implement a backup system to create full backup images of all critical information system assets on a regular basis.</t>
  </si>
  <si>
    <t>BAC-03</t>
  </si>
  <si>
    <t>Implement a process to ensure that all backups are tested on a regular basis.</t>
  </si>
  <si>
    <t>BAC-04</t>
  </si>
  <si>
    <t>Implement a process to physically protect or encrypt all information system backups.</t>
  </si>
  <si>
    <t>BAC-05</t>
  </si>
  <si>
    <t>Ensure that there is at least one immutable backup available for all information system backups that cannot be deleted, even by  the organization's personnel.</t>
  </si>
  <si>
    <t>Collective Control Catalog (CCC): Log Management Controls</t>
  </si>
  <si>
    <t>LOG-01</t>
  </si>
  <si>
    <t>Ensure that all systems are configured to use at least three consistent, centralized time services.</t>
  </si>
  <si>
    <t>LOG-02</t>
  </si>
  <si>
    <t xml:space="preserve">Enable appropriate local operating system logging on each of the organization's systems. </t>
  </si>
  <si>
    <t>LOG-03</t>
  </si>
  <si>
    <t xml:space="preserve">Enable appropriate local network device logging on each of the organization's systems. </t>
  </si>
  <si>
    <t>LOG-04</t>
  </si>
  <si>
    <t xml:space="preserve">Enable appropriate local application logging on each of the organization's systems (whether onsite or at a remote service provider). </t>
  </si>
  <si>
    <t>LOG-05</t>
  </si>
  <si>
    <t>Aggregate all appropriate local logs to a common, centralized log management system.</t>
  </si>
  <si>
    <t>LOG-06</t>
  </si>
  <si>
    <t>Utilize an automated system to regularly review the organization's centrally aggregated logs to identify potential threats to the organization's information systems.</t>
  </si>
  <si>
    <t>LOG-07</t>
  </si>
  <si>
    <t>Implement a process to regularly tune the organization's log management system to identify the most relevant and appropriate threats to the organization's information systems.</t>
  </si>
  <si>
    <t>LOG-08</t>
  </si>
  <si>
    <t>Configure the organization's central log management system to alert key personnel when serious threats to the organization are detected.</t>
  </si>
  <si>
    <t>LOG-09</t>
  </si>
  <si>
    <t>Configure appropriate access controls to the organization's central log management system to ensure that only authorized individuals have access to the logs.</t>
  </si>
  <si>
    <t>LOG-10</t>
  </si>
  <si>
    <t>Configure the organization's central log management system to alert when appropriate logs are not being received from one of the organization's systems.</t>
  </si>
  <si>
    <t>LOG-11</t>
  </si>
  <si>
    <t>Ensure that all of the organization's logs are retained for at least an agreed upon period of time (PCI - 12 months, Australian Government - 18 months, CIS - 3 months).</t>
  </si>
  <si>
    <t>LOG-12</t>
  </si>
  <si>
    <t>Utilize a central platform, such as a Security Information and Event Management (SIEM) or Security Orchestration, Automation, and Response (SOAR) platform, to centrally track the organization's response to cybersecurity alerts.</t>
  </si>
  <si>
    <t>LOG-13</t>
  </si>
  <si>
    <t>Enable logging and alerting for when changes are made to data or information systems.</t>
  </si>
  <si>
    <t>LOG-14</t>
  </si>
  <si>
    <t>Enable logging and alerting for when data is transmitted or disclosed to third parties.</t>
  </si>
  <si>
    <t>LOG-15</t>
  </si>
  <si>
    <t>Enable logging and alerting for when data is deleted from information systems.</t>
  </si>
  <si>
    <t>LOG-16</t>
  </si>
  <si>
    <t>Enable DHCP logging on each of the organization's DHCP servers.</t>
  </si>
  <si>
    <t>LOG-17</t>
  </si>
  <si>
    <t>Enable logging and alerting for when unauthorized users are added to sensitive or elevated administrative groups.</t>
  </si>
  <si>
    <t>LOG-18</t>
  </si>
  <si>
    <t>Enable logging and alerting for unsuccessful logon events to sensitive or elevated administrative user accounts.</t>
  </si>
  <si>
    <t>LOG-19</t>
  </si>
  <si>
    <t>Enable logging and alerting for all logon attempts to deactivated user accounts.</t>
  </si>
  <si>
    <t>LOG-20</t>
  </si>
  <si>
    <t>Enable logging and alerting for all logon events which do not match the normal behavior of individual user accounts (such as location, time of day, or system).</t>
  </si>
  <si>
    <t>LOG-21</t>
  </si>
  <si>
    <t>Enable Microsoft PowerShell advanced logging on all Microsoft Windows systems.</t>
  </si>
  <si>
    <t>Collective Control Catalog (CCC): File Integrity Controls</t>
  </si>
  <si>
    <t>FIM-01</t>
  </si>
  <si>
    <t>Implement a file integrity monitoring system to alert the organization to changes in software, critical configuration files or system firmware.</t>
  </si>
  <si>
    <t>FIM-02</t>
  </si>
  <si>
    <t>Implement a file integrity monitoring system to alert the organization to changes in critical application data or files.</t>
  </si>
  <si>
    <t>FIM-03</t>
  </si>
  <si>
    <t>Ensure that the organization's file integrity monitoring system is configured to log all events and alerts to the organization's security information and event management system.</t>
  </si>
  <si>
    <t>Collective Control Catalog (CCC): Identity Management Controls</t>
  </si>
  <si>
    <t>IDM-01</t>
  </si>
  <si>
    <t xml:space="preserve">Maintain an inventory of each of the identity database systems used to authenticate users to the organization's information systems (whether onsite or managed by a third party). </t>
  </si>
  <si>
    <t>IDM-02</t>
  </si>
  <si>
    <t>Maintain an inventory of all user accounts that should be present in each of the organization's identity database systems.</t>
  </si>
  <si>
    <t>IDM-03</t>
  </si>
  <si>
    <t>Regularly evaluate the inventory of identity database systems used by the organization and minimize the number of systems necessary whenever possible.</t>
  </si>
  <si>
    <t>IDM-04</t>
  </si>
  <si>
    <t>Regularly evaluate the user accounts that are present in each of the organization's identity database systems to ensure that only authorized identities exist.</t>
  </si>
  <si>
    <t>IDM-05</t>
  </si>
  <si>
    <t>Require Multi Factor Authentication (MFA) when authenticating any user to one of the organization's information systems.</t>
  </si>
  <si>
    <t>IDM-06</t>
  </si>
  <si>
    <t>Ensure that each of the organization's authentication systems store any credentials it manages utilizing encryption hashes with salt values.</t>
  </si>
  <si>
    <t>IDM-07</t>
  </si>
  <si>
    <t>Ensure that each of the organization's authentication systems only transmit the credentials it manages over encrypted network channels.</t>
  </si>
  <si>
    <t>IDM-08</t>
  </si>
  <si>
    <t>Implement an automated process to provision user accounts in the appropriate identity databases necessary for the user to perform their job functions.</t>
  </si>
  <si>
    <t>IDM-09</t>
  </si>
  <si>
    <t>Implement an automated process to deprovision user accounts in the appropriate identity databases necessary for the user to perform their job functions.</t>
  </si>
  <si>
    <t>IDM-10</t>
  </si>
  <si>
    <t>Implement an automated process to disable all user accounts that have not been access for a set period of time.</t>
  </si>
  <si>
    <t>IDM-11</t>
  </si>
  <si>
    <t>Configure expiration dates on all user accounts so they automatically expire on the date configured.</t>
  </si>
  <si>
    <t>IDM-12</t>
  </si>
  <si>
    <t>Configure all authentication systems to require the use of strong passwords (utilizing long, complex passwords that are not reused) when authenticating user accounts based on something they know.</t>
  </si>
  <si>
    <t>IDM-13</t>
  </si>
  <si>
    <t>Implement a system to manage cryptographic keys and secrets shared between workforce members.</t>
  </si>
  <si>
    <t>IDM-14</t>
  </si>
  <si>
    <t>Do not allow the use of generic user identities or passwords that are shared between workforce members, do not allow concurrent logons for accounts, nor reuse identifiers within a set period of time.</t>
  </si>
  <si>
    <t>IDM-15</t>
  </si>
  <si>
    <t>Configure the organization's authentication platform to lock out user accounts after a defined number of failed authentication events.</t>
  </si>
  <si>
    <t>IDM-16</t>
  </si>
  <si>
    <t>Ensure that if the organization assigns a user account a temporary password that the system is configured to immediately require the user to change the password once they login to the system for the first time.</t>
  </si>
  <si>
    <t>Collective Control Catalog (CCC): Data Inventory Controls</t>
  </si>
  <si>
    <t>DI-01</t>
  </si>
  <si>
    <t>Maintain an inventory of all the organization's data stored or processed on onsite information systems (including specific data elements).</t>
  </si>
  <si>
    <t>DI-02</t>
  </si>
  <si>
    <t>Maintain an inventory of all the organization's data stored or processed on external, third party, or cloud information systems (including specific data elements).</t>
  </si>
  <si>
    <t>DI-03</t>
  </si>
  <si>
    <t>Define the categories of individuals whose data is being stored or processed by the organization's information systems.</t>
  </si>
  <si>
    <t>DI-04</t>
  </si>
  <si>
    <t>Define the purpose for why specific pieces of data is being stored or processed by the organization's information systems.</t>
  </si>
  <si>
    <t>DI-05</t>
  </si>
  <si>
    <t>Classify the criticality and sensitivity of all of the organization's data.</t>
  </si>
  <si>
    <t>DI-06</t>
  </si>
  <si>
    <t>Define the business stakeholders who are the data owners for all data sets identified in the organization's data inventory.</t>
  </si>
  <si>
    <t>DI-07</t>
  </si>
  <si>
    <t>Document the flow (movement) of data through all systems storing or processing the organization's data.</t>
  </si>
  <si>
    <t>DI-08</t>
  </si>
  <si>
    <t>Utilize inventory tools to discover all of the organization's data stored or processed on onsite information systems.</t>
  </si>
  <si>
    <t>DI-09</t>
  </si>
  <si>
    <t>Utilize inventory tools to label all of the organization's data stored or processed on onsite information systems.</t>
  </si>
  <si>
    <t>DI-10</t>
  </si>
  <si>
    <t>Utilize inventory tools to discover all of the organization's data stored or processed on external, third party, or cloud information systems.</t>
  </si>
  <si>
    <t>DI-11</t>
  </si>
  <si>
    <t>Utilize inventory tools to label all of the organization's data stored or processed on external, third party, or cloud information systems.</t>
  </si>
  <si>
    <t>DI-12</t>
  </si>
  <si>
    <t>Limit the data that the organization collects to only that data necessary for approved business activities.</t>
  </si>
  <si>
    <t>DI-13</t>
  </si>
  <si>
    <t>Implement a process to archive or destroy all data no longer necessary for the organization's business processes.</t>
  </si>
  <si>
    <t>DI-14</t>
  </si>
  <si>
    <t>Implement a process to only request or store information necessary for the organization's business processes and to mask sensitive data.</t>
  </si>
  <si>
    <t>Collective Control Catalog (CCC): Access Management Controls</t>
  </si>
  <si>
    <t>AM-01</t>
  </si>
  <si>
    <t>Configure appropriate access controls on each of the organization's system and data objects (including databases and directory services) to ensure that only authorized individuals are granted access to the objects necessary for the user to do their job.</t>
  </si>
  <si>
    <t>AM-02</t>
  </si>
  <si>
    <t>Configure appropriate access controls on each of the organization's system functions and privileges to ensure that only authorized individuals are granted access to the functions necessary for the user to do their job.</t>
  </si>
  <si>
    <t>AM-03</t>
  </si>
  <si>
    <t>Configure appropriate access controls on all of the organization's software code to ensure that only authorized individuals are granted access to the software code necessary for the user to do their job.</t>
  </si>
  <si>
    <t>AM-04</t>
  </si>
  <si>
    <t>Utilize role based access controls when assigning permissions to objects, assigning access based on group memberships rather than at the account level.</t>
  </si>
  <si>
    <t>AM-05</t>
  </si>
  <si>
    <t>Encrypt appropriate information at rest.</t>
  </si>
  <si>
    <t>AM-06</t>
  </si>
  <si>
    <t>Encrypt appropriate information in transit.</t>
  </si>
  <si>
    <t>AM-07</t>
  </si>
  <si>
    <t>Ensure that each of the organization's information systems is properly managed throughout the system's lifecycle, including proper disposal of all systems.</t>
  </si>
  <si>
    <t>AM-08</t>
  </si>
  <si>
    <t>Implement access control policies to ensure the principal of segregation of duties.</t>
  </si>
  <si>
    <t>AM-09</t>
  </si>
  <si>
    <t>Implement a process to ensure that all user account access is reviewed on a regular basis in order to ensure that only authorized individuals are granted access to what is necessary for the user to do their job.</t>
  </si>
  <si>
    <t>AM-10</t>
  </si>
  <si>
    <t>Prevent sensitive information from being posted to inappropriate public locations (such as websites, blogs, or social media).</t>
  </si>
  <si>
    <t>Collective Control Catalog (CCC): Privileged Access Controls</t>
  </si>
  <si>
    <t>PAM-01</t>
  </si>
  <si>
    <t>Maintain an inventory of all privileged user accounts authorized on the organization's workstations and servers.</t>
  </si>
  <si>
    <t>PAM-02</t>
  </si>
  <si>
    <t>Maintain an inventory of all privileged user accounts authorized on the organization's network devices and appliances.</t>
  </si>
  <si>
    <t>PAM-03</t>
  </si>
  <si>
    <t>Maintain an inventory of all privileged user accounts authorized on the organization's application systems (whether onsite or managed by a third party).</t>
  </si>
  <si>
    <t>PAM-04</t>
  </si>
  <si>
    <t>Utilize an automated system to alert key personnel if privileged user accounts are added or removed from the system.</t>
  </si>
  <si>
    <t>PAM-05</t>
  </si>
  <si>
    <t>Ensure that all default accounts on a system are using a dedicated, non-default password to authenticate.</t>
  </si>
  <si>
    <t>PAM-06</t>
  </si>
  <si>
    <t>Ensure that only authorized workforce members are granted the rights to be a privileged user in the organization.</t>
  </si>
  <si>
    <t>PAM-07</t>
  </si>
  <si>
    <t>Ensure that all privileged accounts assigned to workforce members are unique accounts (not-shared) and dedicated to privileged activities only and that standard accounts are not used for privileged activities (including emergency access).</t>
  </si>
  <si>
    <t>PAM-08</t>
  </si>
  <si>
    <t>Educate all workforce members with privileged accounts on the roles and responsibilities of having such access.</t>
  </si>
  <si>
    <t>PAM-09</t>
  </si>
  <si>
    <t>Ensure that all local privileged accounts on workstations and servers are not using the same password to authenticate.</t>
  </si>
  <si>
    <t>PAM-10</t>
  </si>
  <si>
    <t>Ensure that all local privileged accounts on network devices and appliances are not using the same password to authenticate.</t>
  </si>
  <si>
    <t>PAM-11</t>
  </si>
  <si>
    <t>Ensure that all local privileged accounts on databases are not using the same password to authenticate.</t>
  </si>
  <si>
    <t>PAM-12</t>
  </si>
  <si>
    <t>Ensure that all privileged user accounts are required to use Multi Factor Authentication to authenticate.</t>
  </si>
  <si>
    <t>PAM-13</t>
  </si>
  <si>
    <t>Ensure that no privileged user accounts are authorized to remotely authenticate to a system directly over the Internet or access the Internet using privileged user accounts.</t>
  </si>
  <si>
    <t>Collective Control Catalog (CCC): Network Device Management Controls</t>
  </si>
  <si>
    <t>NDM-01</t>
  </si>
  <si>
    <t>Maintain an information systems asset inventory system of each of the organization's authorized network devices (including switches, routers, firewalls, etc).</t>
  </si>
  <si>
    <t>NDM-02</t>
  </si>
  <si>
    <t>Maintain an authorized hardening standard for each of the organization's authorized network devices (for each vendor and device type).</t>
  </si>
  <si>
    <t>NDM-03</t>
  </si>
  <si>
    <t>Maintain an authorized list of access control list rules in place for each of the organization's authorized network devices.</t>
  </si>
  <si>
    <t>NDM-04</t>
  </si>
  <si>
    <t>Implement a system that compares on a regular basis each network device firmware and configuration to the authorized network device firmware and configuration baseline and then alert on any differences between the two configurations.</t>
  </si>
  <si>
    <t>NDM-05</t>
  </si>
  <si>
    <t>Implement a system to ensure that each of the organization's network devices are running the latest software or firmware security updates available from the vendor.</t>
  </si>
  <si>
    <t>NDM-06</t>
  </si>
  <si>
    <t xml:space="preserve">Configure each of the organization's boundary network devices to record NetFlow statistics for all data observed by the device. </t>
  </si>
  <si>
    <t>NDM-07</t>
  </si>
  <si>
    <t>Configure each of the organization's authorized network devices to only allow for encrypted sessions when managing the device (SSH, HTTPS, etc).</t>
  </si>
  <si>
    <t>Collective Control Catalog (CCC): Boundary Device Controls</t>
  </si>
  <si>
    <t>BD-01</t>
  </si>
  <si>
    <t xml:space="preserve">Maintain an inventory system of each of the organization's network boundaries (including internet, third party connection, etc). </t>
  </si>
  <si>
    <t>BD-02</t>
  </si>
  <si>
    <t>Implement boundary network firewalls at each of the organization's network boundaries to block potentially unauthorized network traffic.</t>
  </si>
  <si>
    <t>BD-03</t>
  </si>
  <si>
    <t>Configure the organization's boundary network firewalls to block connections to unauthorized IP addresses (such as malicious, unused, geographically unnecessary for business, etc IP addresses).</t>
  </si>
  <si>
    <t>BD-04</t>
  </si>
  <si>
    <t>Configure the organization's boundary network firewalls to block connections to unauthorized cloud storage or email service providers.</t>
  </si>
  <si>
    <t>BD-05</t>
  </si>
  <si>
    <t>Configure the organization's boundary network firewalls to block inbound and outbound connections to unauthorized network protocols (TCP / UDP).</t>
  </si>
  <si>
    <t>BD-06</t>
  </si>
  <si>
    <t>Implement network based Data Loss Prevention (DLP) systems at each of the organization's network boundaries to block potentially unauthorized network traffic.</t>
  </si>
  <si>
    <t>BD-07</t>
  </si>
  <si>
    <t>Implement application aware firewalls to filter all network traffic to critical network services (such as databases and web applications).</t>
  </si>
  <si>
    <t>BD-08</t>
  </si>
  <si>
    <t>Implement Intrusion Detection Systems (IDSs) at each of the organization's network boundaries to detect potentially unauthorized network traffic.</t>
  </si>
  <si>
    <t>BD-09</t>
  </si>
  <si>
    <t>Configure the organization's Intrusion Detection Systems (IDSs) to alert when it detects unauthorized, encrypted traffic at the organization's network boundary.</t>
  </si>
  <si>
    <t>BD-10</t>
  </si>
  <si>
    <t>Implement Intrusion Prevention Systems (IPSs) at each of the organization's network boundaries to block potentially unauthorized network traffic.</t>
  </si>
  <si>
    <t>BD-11</t>
  </si>
  <si>
    <t>Implement a network packet capture system to record all traffic passing through one of the organization's network boundaries.</t>
  </si>
  <si>
    <t>Collective Control Catalog (CCC): Remote Access Controls</t>
  </si>
  <si>
    <t>RA-01</t>
  </si>
  <si>
    <t>Limit and maintain an inventory of all remote access points that can be used to access the organization's information systems from remote systems.</t>
  </si>
  <si>
    <t>RA-02</t>
  </si>
  <si>
    <t>Maintain an inventory of all workforce members authorized to access the organization's information systems remotely.</t>
  </si>
  <si>
    <t>RA-03</t>
  </si>
  <si>
    <t>Ensure that only authorized workforce members are provided remote access to the organization's information systems.</t>
  </si>
  <si>
    <t>RA-04</t>
  </si>
  <si>
    <t>Ensure that only authorized computing devices are provided remote access to the organization's information systems.</t>
  </si>
  <si>
    <t>RA-05</t>
  </si>
  <si>
    <t>Ensure that only authorized workforce members are able to perform elevated, privileged activities from remote systems.</t>
  </si>
  <si>
    <t>RA-06</t>
  </si>
  <si>
    <t>Ensure that all remote access to the organization's information systems require multi-factor authentication prior to providing access.</t>
  </si>
  <si>
    <t>RA-07</t>
  </si>
  <si>
    <t>Enable user behavior analytics as a factor for authenticating workforce members accessing the organization's information systems remotely, utilizing factors such as time of day, geographic location, or similar factors when authenticating access.</t>
  </si>
  <si>
    <t>RA-08</t>
  </si>
  <si>
    <t>Ensure that all remote access to the organization's information systems require encrypted data in transit between the remote systems and the organization's information systems.</t>
  </si>
  <si>
    <t>RA-09</t>
  </si>
  <si>
    <t>Maintain logs of all remote access to the organization's information systems from remote systems.</t>
  </si>
  <si>
    <t>RA-10</t>
  </si>
  <si>
    <t>Disable remote systems from remotely accessing the organization's information systems and the local network of remote systems simultaneously, also known as split-tunneling.</t>
  </si>
  <si>
    <t>RA-11</t>
  </si>
  <si>
    <t>Terminate remote access sessions to the organization's information systems after a defined period of inactivity.</t>
  </si>
  <si>
    <t>Collective Control Catalog (CCC): Web Filtering Controls</t>
  </si>
  <si>
    <t>WF-01</t>
  </si>
  <si>
    <t xml:space="preserve">Utilize Uniform Resource Locator (URL) based filtering to ensure that the organization's systems only connect to authorized external systems. </t>
  </si>
  <si>
    <t>WF-02</t>
  </si>
  <si>
    <t>Subscribe to a Uniform Resource Locator (URL) categorization service to ensure that the organization's systems only connect to authorized external systems.</t>
  </si>
  <si>
    <t>WF-03</t>
  </si>
  <si>
    <t>Utilize content based web filtering (block scripting languages, downloads, etc) to ensure systems do not download harmful content from external systems.</t>
  </si>
  <si>
    <t>WF-04</t>
  </si>
  <si>
    <t>Utilize an allow list for all external websites to ensure that the organization's systems only connect to authorized external systems.</t>
  </si>
  <si>
    <t>WF-05</t>
  </si>
  <si>
    <t>Intercept and examine all encrypted Transport Layer Security (TLS) sessions to ensure that all traffic is filtered from external systems.</t>
  </si>
  <si>
    <t>WF-06</t>
  </si>
  <si>
    <t>Log the Uniform Resource Locator (URL) for all external system connections  to identify systems attempting to access unauthorized or malicious systems.</t>
  </si>
  <si>
    <t>WF-07</t>
  </si>
  <si>
    <t xml:space="preserve">Utilize Domain Name System (DNS) based filtering to block access to malicious systems. </t>
  </si>
  <si>
    <t>WF-08</t>
  </si>
  <si>
    <t>Log all Domain Name System (DNS) queries to identify systems attempting to access unauthorized or malicious systems.</t>
  </si>
  <si>
    <t>Collective Control Catalog (CCC): Email Filtering Controls</t>
  </si>
  <si>
    <t>EF-01</t>
  </si>
  <si>
    <t>Implement all appropriate Domain Name System (DNS) records to help provide reputation services to organizations receiving emails from the organization (such as SPF, DKIM, DMARC).</t>
  </si>
  <si>
    <t>EF-02</t>
  </si>
  <si>
    <t>Implement email content filtering systems to prevent malicious content from entering the organization's email systems.</t>
  </si>
  <si>
    <t>EF-03</t>
  </si>
  <si>
    <t>Block all unnecessary attachments (file extensions, scripts, etc) from entering the organization's email systems.</t>
  </si>
  <si>
    <t>EF-04</t>
  </si>
  <si>
    <t>Utilize tools to analyze inbound email attachments in a sandboxed (detonation chamber) system to prevent harmful content from entering the organization's email systems.</t>
  </si>
  <si>
    <t>EF-05</t>
  </si>
  <si>
    <t>Configure all email servers to require the use of Transport Layer Security (TLS) to encrypt mail between mail servers.</t>
  </si>
  <si>
    <t>Collective Control Catalog (CCC): Network Segmentation Controls</t>
  </si>
  <si>
    <t>NSC-01</t>
  </si>
  <si>
    <t>Implement port level authentication (802.1x) on all network switches to ensure that only authorized devices are able to connect to the organization's wired network.</t>
  </si>
  <si>
    <t>NSC-02</t>
  </si>
  <si>
    <t>Configure the organization's port level authentication (802.1x) system to require machine certificates in order to authenticate to the organization's wired network.</t>
  </si>
  <si>
    <t>NSC-03</t>
  </si>
  <si>
    <t>Create and document dedicated Virtual Local Area Networks (VLANs) for each logical grouping of endpoint workstations (including those used by privileged administrative accounts).</t>
  </si>
  <si>
    <t>NSC-04</t>
  </si>
  <si>
    <t>Create and document dedicated Virtual Local Area Networks (VLANs) for each logical grouping of server systems.</t>
  </si>
  <si>
    <t>NSC-05</t>
  </si>
  <si>
    <t>Create and document dedicated Virtual Local Area Networks (VLANs) for each logical grouping of network device management interfaces.</t>
  </si>
  <si>
    <t>NSC-06</t>
  </si>
  <si>
    <t>Document and approve all information data flows between systems on the organization's network and those to third-party or cloud systems.</t>
  </si>
  <si>
    <t>NSC-07</t>
  </si>
  <si>
    <t>Define and enforce Access Control Lists (ACLs) between all Virtual Local Area Networks (VLANs) on the organization's network.</t>
  </si>
  <si>
    <t>NSC-08</t>
  </si>
  <si>
    <t>Disable all workstation to workstation communication on Virtual Local Area Networks (VLANs) dedicated to workstations.</t>
  </si>
  <si>
    <t>Collective Control Catalog (CCC): Wireless Controls</t>
  </si>
  <si>
    <t>WIR-01</t>
  </si>
  <si>
    <t>Maintain an inventory of all wireless access points authorized to connect to the organization's network (whether used for internal or guest access).</t>
  </si>
  <si>
    <t>WIR-02</t>
  </si>
  <si>
    <t>Regularly scan the organization's wired network to ensure that only authorized wireless access points are connected to the network.</t>
  </si>
  <si>
    <t>WIR-03</t>
  </si>
  <si>
    <t>Regularly scan the organization's physical locations to ensure that only authorized wireless access points are located in the organization's facility.</t>
  </si>
  <si>
    <t>WIR-04</t>
  </si>
  <si>
    <t>Implement a process to ensure that unauthorized wireless access points are removed from the organization's on a regular basis.</t>
  </si>
  <si>
    <t>WIR-05</t>
  </si>
  <si>
    <t>Ensure that all wireless access points connecting to the organization's internal network utilize certificate based authentication (such as EAP-TLS) to authenticate to the organization's internal wireless networks.</t>
  </si>
  <si>
    <t>WIR-06</t>
  </si>
  <si>
    <t>Ensure that all wireless access points connecting to the organization's internal network utilize AES-CCMP to encrypt data in transit on internal wireless networks.</t>
  </si>
  <si>
    <t>WIR-07</t>
  </si>
  <si>
    <t>Create a separate, dedicated wireless network for untrusted wireless devices (such as those that are not owned or managed by the organization) and block all communications from this network to the organization's internal network.</t>
  </si>
  <si>
    <t>WIR-08</t>
  </si>
  <si>
    <t>Maintain an inventory of all wireless devices authorized to connect to the organization's information systems.</t>
  </si>
  <si>
    <t>Collective Control Catalog (CCC): Software Development Controls</t>
  </si>
  <si>
    <t>SDS-01</t>
  </si>
  <si>
    <t>Maintain a documented software development lifecycle that each software application development effort will follow when coding or customizing applications.</t>
  </si>
  <si>
    <t>SDS-02</t>
  </si>
  <si>
    <t>Maintain documented secure software development practices for each coding language employed by the organization to develop software applications.</t>
  </si>
  <si>
    <t>SDS-03</t>
  </si>
  <si>
    <t>Ensure that the organization's software development practices include guidance for validating input that is processed by the organization's software applications.</t>
  </si>
  <si>
    <t>SDS-04</t>
  </si>
  <si>
    <t>Ensure that the organization's software development practices include guidance for only using approved, industry reviewed encryption algorithms.</t>
  </si>
  <si>
    <t>SDS-05</t>
  </si>
  <si>
    <t>Ensure that the organization's software development practices include guidance for only using approved, industry reviewed data exchange protocols and formats.</t>
  </si>
  <si>
    <t>SDS-06</t>
  </si>
  <si>
    <t>Ensure that the organization's software development practices include guidance for including privacy values in each software application.</t>
  </si>
  <si>
    <t>SDS-07</t>
  </si>
  <si>
    <t>Ensure that all software libraries and third party modules that are used by the organization in their application development practice are approved for use in the organization.</t>
  </si>
  <si>
    <t>SDS-08</t>
  </si>
  <si>
    <t>Ensure that all software libraries and third party modules that are used by the organization in their application development practice are kept up to date with the latest security updates.</t>
  </si>
  <si>
    <t>SDS-09</t>
  </si>
  <si>
    <t>Ensure that all software libraries and third party modules that are used by the organization in their application development practice are still maintained and supported by the vendor.</t>
  </si>
  <si>
    <t>SDS-10</t>
  </si>
  <si>
    <t>Maintain a separate development environment for each of the software application's maintained by the organization that is separate from the production systems.</t>
  </si>
  <si>
    <t>SDS-11</t>
  </si>
  <si>
    <t>Ensure that application developers are only granted access to the organization's development environments, and never to the organization's production systems.</t>
  </si>
  <si>
    <t>SDS-12</t>
  </si>
  <si>
    <t>Ensure that all test data used in a development environment has been sanitized of all sensitive or personally identifiable information or that the same defensive controls are used to protect the development environment.</t>
  </si>
  <si>
    <t>SDS-13</t>
  </si>
  <si>
    <t>Ensure that the organization's software development practices include guidance for proper error handling and output handling for each of their software applications.</t>
  </si>
  <si>
    <t>Collective Control Catalog (CCC): Code Analysis Controls</t>
  </si>
  <si>
    <t>SCA-01</t>
  </si>
  <si>
    <t>Utilize application code analysis tools to scan custom developed application code for potential weaknesses.</t>
  </si>
  <si>
    <t>SCA-02</t>
  </si>
  <si>
    <t>Implement a process to allow individuals (inside and outside of the organization) to report potential security weaknesses in custom developed application code.</t>
  </si>
  <si>
    <t>SCA-03</t>
  </si>
  <si>
    <t>Implement a program to regularly perform application penetration testing for each of the organization's custom developed software applications.</t>
  </si>
  <si>
    <t>SCA-04</t>
  </si>
  <si>
    <t>Utilize the organization's software development issue tracking software to track and prioritize all security weaknesses discovered in custom developed application code.</t>
  </si>
  <si>
    <t>SCA-05</t>
  </si>
  <si>
    <t>Implement a service level agreement which defines how quickly security weaknesses in custom developed application code must be remediated, based on the severity of the security weakness.</t>
  </si>
  <si>
    <t>SCA-06</t>
  </si>
  <si>
    <t>Remediate all security weaknesses discovered in application code in a timely manner.</t>
  </si>
  <si>
    <t>SCA-07</t>
  </si>
  <si>
    <t>Regularly report to all relevant stakeholders on the security weaknesses present in all of the organization's custom developed application code.</t>
  </si>
  <si>
    <t>DO NOT CHANGE THESE VALUES</t>
  </si>
  <si>
    <t>Policy Status</t>
  </si>
  <si>
    <t>Not Applicable</t>
  </si>
  <si>
    <t>Implementation Status</t>
  </si>
  <si>
    <t>Control Category</t>
  </si>
  <si>
    <t>Control System</t>
  </si>
  <si>
    <t>Control Reference ID #</t>
  </si>
  <si>
    <t>Control Description</t>
  </si>
  <si>
    <t>Policy Score</t>
  </si>
  <si>
    <t>Implem Score</t>
  </si>
  <si>
    <t>CIS Control (v8.0)</t>
  </si>
  <si>
    <t>CIS8 - Policy</t>
  </si>
  <si>
    <t>CIS8 - Impl</t>
  </si>
  <si>
    <t>CIS Control (v7.0 &amp; 7.1)</t>
  </si>
  <si>
    <t>CIS7 - Policy</t>
  </si>
  <si>
    <t>CIS7 - Impl</t>
  </si>
  <si>
    <t>NIST CSF (v1.1)</t>
  </si>
  <si>
    <t>CSF - Policy</t>
  </si>
  <si>
    <t>CSF - Impl</t>
  </si>
  <si>
    <t>ISO 27002:2013</t>
  </si>
  <si>
    <t>ISO - Policy</t>
  </si>
  <si>
    <t>ISO - Impl</t>
  </si>
  <si>
    <t>CMMC (v1)</t>
  </si>
  <si>
    <t>CMMC - Policy</t>
  </si>
  <si>
    <t>CMMC - Impl</t>
  </si>
  <si>
    <t>Security Program Governance</t>
  </si>
  <si>
    <t>Cybersecurity Governance Program</t>
  </si>
  <si>
    <t>ID.BE-3
PR.DS-4
PR.PT-5</t>
  </si>
  <si>
    <t>A.12.1.3
A.17.2.1</t>
  </si>
  <si>
    <t>ID.RM-1</t>
  </si>
  <si>
    <t>ID.RM-1
ID.RM-2
ID.RM-3
ID.GV-4
ID.RA-4</t>
  </si>
  <si>
    <t>ID.BE-2
ID.GV-3
ID.RM-3</t>
  </si>
  <si>
    <t>A.18.1.1
A.18.1.2</t>
  </si>
  <si>
    <t>Threat Management Program</t>
  </si>
  <si>
    <t>RM.4.150</t>
  </si>
  <si>
    <t>ID.RA-3</t>
  </si>
  <si>
    <t>RM.4.149
SA.3.169</t>
  </si>
  <si>
    <t>ID.RA-5</t>
  </si>
  <si>
    <t>SA.4.173</t>
  </si>
  <si>
    <t>RM.5.155</t>
  </si>
  <si>
    <t>Security Policy Management Program</t>
  </si>
  <si>
    <t>ID.GV-1</t>
  </si>
  <si>
    <t>A.5.1.1</t>
  </si>
  <si>
    <t>CA.2.157</t>
  </si>
  <si>
    <t>A.12.1.1</t>
  </si>
  <si>
    <t>A.7.2.3</t>
  </si>
  <si>
    <t>A.8.1.3</t>
  </si>
  <si>
    <t>PR.IP-7
PR.IP-8</t>
  </si>
  <si>
    <t>A.5.1.2</t>
  </si>
  <si>
    <t>CA.2.158
CA.3.161
CA.4.163</t>
  </si>
  <si>
    <t>Education and Awareness Program</t>
  </si>
  <si>
    <t>PR.AT-1
PR.AT-3</t>
  </si>
  <si>
    <t>A.7.2.2</t>
  </si>
  <si>
    <t>17.1
17.2
17.3</t>
  </si>
  <si>
    <t>AT.3.058
AT.4.059</t>
  </si>
  <si>
    <t>PR.AT-4
PR.AT-5</t>
  </si>
  <si>
    <t>A.7.2.1</t>
  </si>
  <si>
    <t>AT.2.056
AT.2.057</t>
  </si>
  <si>
    <t>17.1
17.2
17.3
17.4</t>
  </si>
  <si>
    <t>Project Management Program</t>
  </si>
  <si>
    <t>A.6.1.5</t>
  </si>
  <si>
    <t>Change and Exception Management Program</t>
  </si>
  <si>
    <t>A.12.1.2</t>
  </si>
  <si>
    <t>CM.2.066</t>
  </si>
  <si>
    <t>Auditing and Reporting</t>
  </si>
  <si>
    <t>Measure and Metrics Management Program</t>
  </si>
  <si>
    <t>Deploy a database engine (such as a GRC) to aggregate the defined data sets.</t>
  </si>
  <si>
    <t>Aggregate data from each of the technology sensors into the database engine (such as a GRC).</t>
  </si>
  <si>
    <t>Define if there is additional data that must be manually collected and added into the database engine (such as a GRC).</t>
  </si>
  <si>
    <t>Manually collect additional data sets as necessary and add them to the database engine (such as a GRC).</t>
  </si>
  <si>
    <t>Audit Management Program</t>
  </si>
  <si>
    <t>A.18.2.1
A.18.2.2
A.18.2.3</t>
  </si>
  <si>
    <t>RM.2.141
RM.3.144</t>
  </si>
  <si>
    <t>18.1
18.2
18.5</t>
  </si>
  <si>
    <t>20.1
20.2</t>
  </si>
  <si>
    <t>CA.4.164
CA.4.227</t>
  </si>
  <si>
    <t>ID.RA-6</t>
  </si>
  <si>
    <t>RM.3.146</t>
  </si>
  <si>
    <t>18.3
18.4</t>
  </si>
  <si>
    <t>Third Party Management Program</t>
  </si>
  <si>
    <t>ID.BE-1</t>
  </si>
  <si>
    <t>ID.SC-3</t>
  </si>
  <si>
    <t>A.13.2.2
A.13.2.4
A.15.1.2</t>
  </si>
  <si>
    <t>ID.SC-1</t>
  </si>
  <si>
    <t>A.15.1.3</t>
  </si>
  <si>
    <t>A.13.2.1
A.15.1.1</t>
  </si>
  <si>
    <t>RM.4.148</t>
  </si>
  <si>
    <t>ID.SC-4</t>
  </si>
  <si>
    <t>DE.CM-6</t>
  </si>
  <si>
    <t>A.15.2.1
A.15.2.2</t>
  </si>
  <si>
    <t>ID.SC-5</t>
  </si>
  <si>
    <t>ID.SC-2</t>
  </si>
  <si>
    <t>Risk Reporting Program</t>
  </si>
  <si>
    <t>Security Program Operations</t>
  </si>
  <si>
    <t>Personnel Management Program</t>
  </si>
  <si>
    <t>ID.AM-6
ID.GV-2</t>
  </si>
  <si>
    <t>A.6.1.1</t>
  </si>
  <si>
    <t>PR.IP-11</t>
  </si>
  <si>
    <t>A.7.1.1</t>
  </si>
  <si>
    <t>PS.2.127</t>
  </si>
  <si>
    <t>A.7.1.2</t>
  </si>
  <si>
    <t>A.8.1.4</t>
  </si>
  <si>
    <t>Physical Security Program</t>
  </si>
  <si>
    <t>PR.AC-2</t>
  </si>
  <si>
    <t>CM.3.067</t>
  </si>
  <si>
    <t>PR.IP-5
DE.CM-2</t>
  </si>
  <si>
    <t>PR.IP-6</t>
  </si>
  <si>
    <t>A.8.3.2
A.8.3.3
A.11.2.7</t>
  </si>
  <si>
    <t>MP.1.118</t>
  </si>
  <si>
    <t>A.11.1.1
A.11.1.2
A.11.1.6</t>
  </si>
  <si>
    <t>PE.1.131</t>
  </si>
  <si>
    <t>MA.2.114
PE.1.132</t>
  </si>
  <si>
    <t>A.11.1.3
A.11.1.5</t>
  </si>
  <si>
    <t>PE.3.136</t>
  </si>
  <si>
    <t>PE.1.134</t>
  </si>
  <si>
    <t>MP.3.122</t>
  </si>
  <si>
    <t>A.11.1.4</t>
  </si>
  <si>
    <t>A.11.2.1
A.11.2.2
A.11.2.3
A.11.2.4</t>
  </si>
  <si>
    <t>PE.2.135</t>
  </si>
  <si>
    <t>A.11.2.5
A.11.2.6</t>
  </si>
  <si>
    <t>MA.3.115</t>
  </si>
  <si>
    <t>A.11.2.8
A.11.2.9</t>
  </si>
  <si>
    <t>PE.1.133</t>
  </si>
  <si>
    <t>Business Continuity Program</t>
  </si>
  <si>
    <t>RC.RP-1</t>
  </si>
  <si>
    <t>A.17.1.1
A.17.1.2</t>
  </si>
  <si>
    <t>RC.IM-1</t>
  </si>
  <si>
    <t>RC.IM-2</t>
  </si>
  <si>
    <t>A.17.1.3</t>
  </si>
  <si>
    <t>RE.5.140</t>
  </si>
  <si>
    <t>Incident Management Program</t>
  </si>
  <si>
    <t>PR.IP-9
RS.RP-1
RS.CO-4
RS.MI-1
RS.MI-2</t>
  </si>
  <si>
    <t>A.16.1.5</t>
  </si>
  <si>
    <t>IR.2.092
IR.2.094
IR.2.096
IR.4.100
IR.5.102</t>
  </si>
  <si>
    <t>RS.AN-3</t>
  </si>
  <si>
    <t>A.16.1.7</t>
  </si>
  <si>
    <t>IR.5.106</t>
  </si>
  <si>
    <t>DE.DP-1
RS.CO-1</t>
  </si>
  <si>
    <t>A.16.1.1</t>
  </si>
  <si>
    <t>A.16.1.4</t>
  </si>
  <si>
    <t>19.4
19.6</t>
  </si>
  <si>
    <t>RS.CO-2</t>
  </si>
  <si>
    <t>A.16.1.2
A.16.1.3</t>
  </si>
  <si>
    <t>IR.2.093</t>
  </si>
  <si>
    <t>DE.DP-4
RS.CO-3
RC.CO-1
RC.CO-2</t>
  </si>
  <si>
    <t>A.6.1.3
A.6.1.4</t>
  </si>
  <si>
    <t>DE.DP-2
RS.AN-1</t>
  </si>
  <si>
    <t>DE.DP-3
DE.DP-5</t>
  </si>
  <si>
    <t>IR.4.101
IR.5.108</t>
  </si>
  <si>
    <t>PR.IP-10</t>
  </si>
  <si>
    <t>A.16.1.6</t>
  </si>
  <si>
    <t>IR.3.099
IR.5.110</t>
  </si>
  <si>
    <t>DE.AE-4
DE.AE-5
RS.AN-2
RS.AN-4</t>
  </si>
  <si>
    <t>RS.IM-1
RS.IM-2</t>
  </si>
  <si>
    <t>IR.2.097</t>
  </si>
  <si>
    <t>RS.CO-5
RC.CO-3</t>
  </si>
  <si>
    <t>IR.3.098</t>
  </si>
  <si>
    <t>Data Privacy Program</t>
  </si>
  <si>
    <t>Ensure that the organization's security and privacy policies define the process for reviewing, transfering, disclosing, modifying, or deleting data.</t>
  </si>
  <si>
    <t>AC.2.005</t>
  </si>
  <si>
    <t>Asset Inventory and Control</t>
  </si>
  <si>
    <t>Asset Inventory and Discovery System</t>
  </si>
  <si>
    <t>ID.AM-1</t>
  </si>
  <si>
    <t>A.8.1.1</t>
  </si>
  <si>
    <t>ID.AM-5</t>
  </si>
  <si>
    <t>A.8.1.2</t>
  </si>
  <si>
    <t>Software Inventory and Discovery System</t>
  </si>
  <si>
    <t>2.1
2.2</t>
  </si>
  <si>
    <t>ID.AM-2</t>
  </si>
  <si>
    <t>AM.4.226</t>
  </si>
  <si>
    <t>RM.3.147</t>
  </si>
  <si>
    <t>Application Control System</t>
  </si>
  <si>
    <t>2.7</t>
  </si>
  <si>
    <t>A.12.5.1
A.12.6.2</t>
  </si>
  <si>
    <t>CM.2.063
CM.3.069
CM.4.073
CM.5.074
RM.5.152</t>
  </si>
  <si>
    <t>2.8</t>
  </si>
  <si>
    <t>2.9</t>
  </si>
  <si>
    <t>7.1</t>
  </si>
  <si>
    <t>7.2</t>
  </si>
  <si>
    <t>System Protection</t>
  </si>
  <si>
    <t>Patch Management System</t>
  </si>
  <si>
    <t>Vulnerability Management System</t>
  </si>
  <si>
    <t>7.1
7.5
7.6</t>
  </si>
  <si>
    <t>ID.RA-1
ID.RA-2
DE.CM-8</t>
  </si>
  <si>
    <t>RM.2.142
SI.2.214</t>
  </si>
  <si>
    <t>3.2
3.3</t>
  </si>
  <si>
    <t>9.1
12.2</t>
  </si>
  <si>
    <t>RM.4.151</t>
  </si>
  <si>
    <t>9.2
9.3</t>
  </si>
  <si>
    <t>CM.3.068</t>
  </si>
  <si>
    <t>7.2
7.7</t>
  </si>
  <si>
    <t>PR.IP-12
RS.MI-3</t>
  </si>
  <si>
    <t>CA.2.159
RM.2.143</t>
  </si>
  <si>
    <t>Configuration Management System</t>
  </si>
  <si>
    <t>4.1
4.8
16.7</t>
  </si>
  <si>
    <t>PR.IP-1</t>
  </si>
  <si>
    <t>CM.2.061
CM.2.062
CM.3.068</t>
  </si>
  <si>
    <t>4.1
16.7</t>
  </si>
  <si>
    <t>PR.IP-3</t>
  </si>
  <si>
    <t>CM.2.064</t>
  </si>
  <si>
    <t>4.3
4.10</t>
  </si>
  <si>
    <t>AC.2.010
AC.3.019</t>
  </si>
  <si>
    <t>SC.3.189</t>
  </si>
  <si>
    <t>Endpoint Protection System</t>
  </si>
  <si>
    <t>10.1
10.7</t>
  </si>
  <si>
    <t>DE.CM-4
DE.CM-5</t>
  </si>
  <si>
    <t>A.12.2.1</t>
  </si>
  <si>
    <t>SC.3.188
SI.1.211
SI.1.213</t>
  </si>
  <si>
    <t>SI.1.212</t>
  </si>
  <si>
    <t>MA.3.116</t>
  </si>
  <si>
    <t>4.4
4.5</t>
  </si>
  <si>
    <t>A.6.2.1</t>
  </si>
  <si>
    <t>AC.3.022</t>
  </si>
  <si>
    <t>13.2
13.7</t>
  </si>
  <si>
    <t>Removable Media Protection System</t>
  </si>
  <si>
    <t>MP.3.125</t>
  </si>
  <si>
    <t>PR.PT-2</t>
  </si>
  <si>
    <t>A.8.3.1</t>
  </si>
  <si>
    <t>AC.2.006
MP.2.121</t>
  </si>
  <si>
    <t>MP.3.123</t>
  </si>
  <si>
    <t>MP.2.119
MP.3.124</t>
  </si>
  <si>
    <t>Backup and Recovery System</t>
  </si>
  <si>
    <t>11.1
11.2</t>
  </si>
  <si>
    <t>PR.IP-4</t>
  </si>
  <si>
    <t>A.12.3.1</t>
  </si>
  <si>
    <t>System Monitoring</t>
  </si>
  <si>
    <t>Log Management System</t>
  </si>
  <si>
    <t>A.12.4.4</t>
  </si>
  <si>
    <t>AU.2.043</t>
  </si>
  <si>
    <t>8.1
8.2
8.5</t>
  </si>
  <si>
    <t>6.2
6.3</t>
  </si>
  <si>
    <t>PR.MA-1
PR.PT-1
DE.CM-3</t>
  </si>
  <si>
    <t>A.12.4.1
A.12.4.3
A.12.7.1</t>
  </si>
  <si>
    <t>AU.4.054</t>
  </si>
  <si>
    <t>PR.MA-1
PR.PT-1
DE.CM-1</t>
  </si>
  <si>
    <t>DE.CM-3</t>
  </si>
  <si>
    <t>8.9
13.1</t>
  </si>
  <si>
    <t>DE.AE-3</t>
  </si>
  <si>
    <t>AU.3.048
AU.3.051</t>
  </si>
  <si>
    <t>6.6
6.7</t>
  </si>
  <si>
    <t>PR.PT-1
DE.AE-2</t>
  </si>
  <si>
    <t>AU.2.044
AU.3.045
AU.4.053
SA.4.171
SI.2.217
SI.5.222
SI.5.223</t>
  </si>
  <si>
    <t>SI.4.221</t>
  </si>
  <si>
    <t>AU.3.052</t>
  </si>
  <si>
    <t>A.12.4.2</t>
  </si>
  <si>
    <t>AU.3.049
AU.3.050</t>
  </si>
  <si>
    <t>AU.3.046
AU.5.055</t>
  </si>
  <si>
    <t>8.3
8.10</t>
  </si>
  <si>
    <t>AU.2.042</t>
  </si>
  <si>
    <t>CM.2.065</t>
  </si>
  <si>
    <t>File Integrity Management System</t>
  </si>
  <si>
    <t>PR.DS-6</t>
  </si>
  <si>
    <t>Identity and Access Management</t>
  </si>
  <si>
    <t>Identity Management System</t>
  </si>
  <si>
    <t>PR.AC-1</t>
  </si>
  <si>
    <t>5.6
6.7</t>
  </si>
  <si>
    <t>PR.AC-7</t>
  </si>
  <si>
    <t>IA.3.084</t>
  </si>
  <si>
    <t>A.9.2.4
A.9.3.1
A.9.4.1
A.9.4.2</t>
  </si>
  <si>
    <t>IA.2.081
IA.2.082</t>
  </si>
  <si>
    <t>IA.2.081</t>
  </si>
  <si>
    <t>A.9.2.1</t>
  </si>
  <si>
    <t>16.7
16.8</t>
  </si>
  <si>
    <t>A.9.2.1
A.7.3.1</t>
  </si>
  <si>
    <t>PS.2.128</t>
  </si>
  <si>
    <t>IA.3.086</t>
  </si>
  <si>
    <t>16.10</t>
  </si>
  <si>
    <t>A.9.4.3</t>
  </si>
  <si>
    <t>IA.1.077
IA.2.078
IA.2.079</t>
  </si>
  <si>
    <t>A.10.1.2
A.18.1.5</t>
  </si>
  <si>
    <t>SC.3.187</t>
  </si>
  <si>
    <t>PR.AC-6</t>
  </si>
  <si>
    <t>AU.2.041
IA.3.085</t>
  </si>
  <si>
    <t>AC.2.009</t>
  </si>
  <si>
    <t>IA.2.080</t>
  </si>
  <si>
    <t>Data Inventory System</t>
  </si>
  <si>
    <t>ID.AM-4</t>
  </si>
  <si>
    <t>AC.1.004
SC.3.182</t>
  </si>
  <si>
    <t>ID.BE-4
ID.BE-5</t>
  </si>
  <si>
    <t>A.8.2.1
A.8.2.2
A.8.2.3</t>
  </si>
  <si>
    <t>ID.AM-3</t>
  </si>
  <si>
    <t>AC.2.016
AC.1.004
SC.3.182</t>
  </si>
  <si>
    <t>Access Management System</t>
  </si>
  <si>
    <t>PR.AC-4
PR.DS-1
PR.PT-3</t>
  </si>
  <si>
    <t>A.9.1.1
A.9.2.2
A.9.2.3
A.9.2.6
A.18.1.3
A.18.1.4</t>
  </si>
  <si>
    <t>AC.1.001
MP.2.120
SC.3.177
AM.3.036</t>
  </si>
  <si>
    <t>AC.1.002</t>
  </si>
  <si>
    <t>A.9.4.5</t>
  </si>
  <si>
    <t>PR.DS-1</t>
  </si>
  <si>
    <t>SC.3.177
SC.3.191</t>
  </si>
  <si>
    <t>3.10</t>
  </si>
  <si>
    <t>PR.DS-2</t>
  </si>
  <si>
    <t>SC.3.190</t>
  </si>
  <si>
    <t>PR.PT-3</t>
  </si>
  <si>
    <t>A.6.1.2</t>
  </si>
  <si>
    <t>AC.3.017</t>
  </si>
  <si>
    <t>A.9.2.5</t>
  </si>
  <si>
    <t>AC.4.025</t>
  </si>
  <si>
    <t>AC.1.004
SC.3.193</t>
  </si>
  <si>
    <t>Privileged Account Management System</t>
  </si>
  <si>
    <t>5.1
5.5</t>
  </si>
  <si>
    <t>A.9.4.4</t>
  </si>
  <si>
    <t>AC.2.007
AC.3.021
MA.2.111
MA.2.112</t>
  </si>
  <si>
    <t>AC.2.008
AC.3.018
IA.1.076
SC.3.181</t>
  </si>
  <si>
    <t>PR.AT-2</t>
  </si>
  <si>
    <t>4.7
5.2</t>
  </si>
  <si>
    <t>5.2
6.5</t>
  </si>
  <si>
    <t>4.5
11.5</t>
  </si>
  <si>
    <t>IA.3.083
MA.2.113</t>
  </si>
  <si>
    <t>Network Device Protection</t>
  </si>
  <si>
    <t>Network Device Management System</t>
  </si>
  <si>
    <t>PR.DS-8</t>
  </si>
  <si>
    <t>4.6
12.3</t>
  </si>
  <si>
    <t>SC.2.179</t>
  </si>
  <si>
    <t>Boundary Protection</t>
  </si>
  <si>
    <t>Boundary Filtering System</t>
  </si>
  <si>
    <t>AC.1.003
SC.1.175
SC.3.183</t>
  </si>
  <si>
    <t>SC.5.230</t>
  </si>
  <si>
    <t>PR.DS-5</t>
  </si>
  <si>
    <t>9.5
18.10</t>
  </si>
  <si>
    <t>DE.CM-7</t>
  </si>
  <si>
    <t>SI.2.216</t>
  </si>
  <si>
    <t>13.8
13.10</t>
  </si>
  <si>
    <t>SC.5.208</t>
  </si>
  <si>
    <t>SC.5.198</t>
  </si>
  <si>
    <t>Remote Access System</t>
  </si>
  <si>
    <t>AC.2.015</t>
  </si>
  <si>
    <t>PR.AC-3 
PR.MA-2</t>
  </si>
  <si>
    <t>A.6.2.2</t>
  </si>
  <si>
    <t>AC.2.013</t>
  </si>
  <si>
    <t>SC.2.178</t>
  </si>
  <si>
    <t>AC.4.032</t>
  </si>
  <si>
    <t>AC.3.014
SC.3.185
SC.3.187</t>
  </si>
  <si>
    <t>SC.3.184</t>
  </si>
  <si>
    <t>SC.3.186</t>
  </si>
  <si>
    <t>Web Filtering System</t>
  </si>
  <si>
    <t>7.4
12.9</t>
  </si>
  <si>
    <t>SC.4.229</t>
  </si>
  <si>
    <t>13.10</t>
  </si>
  <si>
    <t>SC.4.202</t>
  </si>
  <si>
    <t>4.9
9.2</t>
  </si>
  <si>
    <t>SC.3.192
SC.4.199</t>
  </si>
  <si>
    <t>Email Filtering System</t>
  </si>
  <si>
    <t>7.8</t>
  </si>
  <si>
    <t>SI.3.219</t>
  </si>
  <si>
    <t>SI.3.218</t>
  </si>
  <si>
    <t>7.9</t>
  </si>
  <si>
    <t>A.13.2.3</t>
  </si>
  <si>
    <t>7.10</t>
  </si>
  <si>
    <t>SI.3.220</t>
  </si>
  <si>
    <t>Internal Network Protection</t>
  </si>
  <si>
    <t>Network Segmentation and Control System</t>
  </si>
  <si>
    <t>12.5
13.9</t>
  </si>
  <si>
    <t>3.12
12.2
12.4
12.8</t>
  </si>
  <si>
    <t>4.6
14.1</t>
  </si>
  <si>
    <t>PR.AC-5</t>
  </si>
  <si>
    <t>A.13.1.3</t>
  </si>
  <si>
    <t>SC.4.228</t>
  </si>
  <si>
    <t>3.12
12.2
12.4</t>
  </si>
  <si>
    <t>2.10
14.1</t>
  </si>
  <si>
    <t>A.13.1.3
A.13.1.2</t>
  </si>
  <si>
    <t>SC.4.197</t>
  </si>
  <si>
    <t>11.6
11.7</t>
  </si>
  <si>
    <t>PR.AC-5
PR.PT-4</t>
  </si>
  <si>
    <t>DE.AE-1</t>
  </si>
  <si>
    <t>2.10
4.6
11.6
14.2</t>
  </si>
  <si>
    <t>A.9.1.2
A.13.1.1
A.13.1.3</t>
  </si>
  <si>
    <t>AC.4.023
SC.1.176</t>
  </si>
  <si>
    <t>Wireless Access System</t>
  </si>
  <si>
    <t>AC.2.011</t>
  </si>
  <si>
    <t>AC.3.020</t>
  </si>
  <si>
    <t>AC.5.024</t>
  </si>
  <si>
    <t>AC.3.012</t>
  </si>
  <si>
    <t>15.10</t>
  </si>
  <si>
    <t>Secure Software Development</t>
  </si>
  <si>
    <t>Software Development Standards</t>
  </si>
  <si>
    <t>PR.IP-2</t>
  </si>
  <si>
    <t>16.10
16.11</t>
  </si>
  <si>
    <t>A.14.1.1
A.14.1.2
A.14.1.3
A.14.2.1
A.14.2.5
A.14.2.7
A.14.2.9</t>
  </si>
  <si>
    <t>SC.3.180</t>
  </si>
  <si>
    <t>A.10.1.1</t>
  </si>
  <si>
    <t>PR.DS-7</t>
  </si>
  <si>
    <t>A.12.1.4
A.14.2.6</t>
  </si>
  <si>
    <t>A.14.3.1</t>
  </si>
  <si>
    <t>Static Code Analysis System</t>
  </si>
  <si>
    <t>A.14.2.8</t>
  </si>
  <si>
    <t>CA.3.162</t>
  </si>
  <si>
    <t>RS.AN-5</t>
  </si>
  <si>
    <t>SI.1.210</t>
  </si>
  <si>
    <t>CIS Controls (v8) Families</t>
  </si>
  <si>
    <t>CIS Controls (v7.0/7.1) Families</t>
  </si>
  <si>
    <t>NIST CSF Families</t>
  </si>
  <si>
    <t>CMMC Families</t>
  </si>
  <si>
    <t>CyberSecurity Policies Written and Approved</t>
  </si>
  <si>
    <t>Cyber-Hygiene Controls Implemented</t>
  </si>
  <si>
    <t>Additional Cyber Controls Implemented</t>
  </si>
  <si>
    <t>Identify</t>
  </si>
  <si>
    <t>Protect</t>
  </si>
  <si>
    <t>Detect</t>
  </si>
  <si>
    <t>Respond</t>
  </si>
  <si>
    <t>Recover</t>
  </si>
  <si>
    <t>Initial Control (Priority 1)</t>
  </si>
  <si>
    <t>Managed Control (Priority 2)</t>
  </si>
  <si>
    <t>Defined Control (Priority 3)</t>
  </si>
  <si>
    <t>Measured Control (Priority 4)</t>
  </si>
  <si>
    <t>Maturity level:</t>
  </si>
  <si>
    <t>Description:</t>
  </si>
  <si>
    <t>Level One</t>
  </si>
  <si>
    <t>Policies Complete</t>
  </si>
  <si>
    <t>Level Two</t>
  </si>
  <si>
    <t>Level Three</t>
  </si>
  <si>
    <t>Level Four</t>
  </si>
  <si>
    <t>Level Five</t>
  </si>
  <si>
    <t>Maturity Rating*:</t>
  </si>
  <si>
    <t>*Rating is on a 0-5 scale.</t>
  </si>
  <si>
    <t>Priority 1 Controls Implemented</t>
  </si>
  <si>
    <t>Priority 4 Controls Implemented</t>
  </si>
  <si>
    <t>Priority 3 Controls Implemented</t>
  </si>
  <si>
    <t>Priority 2 Controls Implemented</t>
  </si>
  <si>
    <t>Collective Control Catalog (CCC) Assessment Tool (v2023)</t>
  </si>
  <si>
    <t>ISO 27002:2013 Categories</t>
  </si>
  <si>
    <t>A.5 - Information Security Policies</t>
  </si>
  <si>
    <t>A.6 - Organization of information security</t>
  </si>
  <si>
    <t>A.7 - Human resource security</t>
  </si>
  <si>
    <t>A.8 - Asset management</t>
  </si>
  <si>
    <t>A.9 - Access control</t>
  </si>
  <si>
    <t>A.10 - Cryptography</t>
  </si>
  <si>
    <t>A.11 - Physical and environmental security</t>
  </si>
  <si>
    <t>A.12 - Operations security</t>
  </si>
  <si>
    <t>A.13 - Communications security</t>
  </si>
  <si>
    <t>A.14 - System acquisition, development and maintenance</t>
  </si>
  <si>
    <t>A.15 - Supplier relationships</t>
  </si>
  <si>
    <t>A.16 - Information security incident management</t>
  </si>
  <si>
    <t>A.17 - Information security aspects of business continuity management</t>
  </si>
  <si>
    <t>A.18 - Compliance</t>
  </si>
  <si>
    <t>ISO27002:2013 Families</t>
  </si>
  <si>
    <t>ISO27002:2013 - Policy</t>
  </si>
  <si>
    <t>ISO27002:2013 - Impl</t>
  </si>
  <si>
    <t>Collective Control Catalog (v2023)</t>
  </si>
  <si>
    <t>EDU-17</t>
  </si>
  <si>
    <t>Regularly provide practical awareness exercises to ensure the effectiveness of the program and report the results of such exercises to appropraite leadership stakeholders.</t>
  </si>
  <si>
    <t>Mobile Device Management System</t>
  </si>
  <si>
    <t>BD-12</t>
  </si>
  <si>
    <t>Implement technical deception mechanisms to confuse or mislead potential adversaries.</t>
  </si>
  <si>
    <t>ISO 27002:2022</t>
  </si>
  <si>
    <t>8.6
8.14</t>
  </si>
  <si>
    <t>5.1
5.36</t>
  </si>
  <si>
    <t>5.35
5.36</t>
  </si>
  <si>
    <t>5.19
5.21
5.23</t>
  </si>
  <si>
    <t>5.20
5.31</t>
  </si>
  <si>
    <t>6.2
6.6</t>
  </si>
  <si>
    <t>5.11
6.5</t>
  </si>
  <si>
    <t>7.1
7.2</t>
  </si>
  <si>
    <t>7.3
7.6</t>
  </si>
  <si>
    <t>7.8
7.9
7.11
7.12
7.13</t>
  </si>
  <si>
    <t>5.29
5.30</t>
  </si>
  <si>
    <t>5.24
5.25
5.26</t>
  </si>
  <si>
    <t>5.5
5.6</t>
  </si>
  <si>
    <t>5.9
5.10</t>
  </si>
  <si>
    <t>8.1
8.9</t>
  </si>
  <si>
    <t>8.15
8.16</t>
  </si>
  <si>
    <t>5.17
8.5</t>
  </si>
  <si>
    <t>5.15
5.18
5.32
5.33
5.34
8.3
8.10</t>
  </si>
  <si>
    <t>8.20
8.21
8.22</t>
  </si>
  <si>
    <t>8.26
8.27
8.28
8.30</t>
  </si>
  <si>
    <t>8.29
8.33
8.34</t>
  </si>
  <si>
    <t>ISO27002:2022 Families</t>
  </si>
  <si>
    <t>5 - Organizational</t>
  </si>
  <si>
    <t>6 - People</t>
  </si>
  <si>
    <t>7 - Physical</t>
  </si>
  <si>
    <t>8 - Technological</t>
  </si>
  <si>
    <t>ISO27002:2022 - Policy</t>
  </si>
  <si>
    <t>ISO27002:2022 - Impl</t>
  </si>
  <si>
    <t>ISO 27002:2022 Categories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</si>
</sst>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8"/>
      <color theme="0"/>
      <name val="Calibri"/>
      <family val="2"/>
      <scheme val="minor"/>
    </font>
    <font>
      <u/>
      <sz val="11"/>
      <color theme="10"/>
      <name val="Calibri"/>
      <family val="2"/>
      <scheme val="minor"/>
    </font>
    <font>
      <sz val="11"/>
      <color indexed="8"/>
      <name val="Calibri"/>
      <family val="2"/>
      <scheme val="minor"/>
    </font>
    <font>
      <sz val="11"/>
      <color indexed="8"/>
      <name val="Calibri"/>
      <family val="2"/>
    </font>
    <font>
      <b/>
      <sz val="12"/>
      <color theme="0"/>
      <name val="Calibri"/>
      <family val="2"/>
      <scheme val="minor"/>
    </font>
    <font>
      <b/>
      <sz val="14"/>
      <color theme="0"/>
      <name val="Calibri"/>
      <family val="2"/>
      <scheme val="minor"/>
    </font>
    <font>
      <b/>
      <sz val="11"/>
      <color rgb="FF212121"/>
      <name val="Calibri"/>
      <family val="2"/>
      <scheme val="minor"/>
    </font>
  </fonts>
  <fills count="8">
    <fill>
      <patternFill patternType="none"/>
    </fill>
    <fill>
      <patternFill patternType="gray125"/>
    </fill>
    <fill>
      <patternFill patternType="solid">
        <fgColor rgb="FFC00000"/>
        <bgColor indexed="64"/>
      </patternFill>
    </fill>
    <fill>
      <patternFill patternType="solid">
        <fgColor rgb="FF007054"/>
        <bgColor indexed="64"/>
      </patternFill>
    </fill>
    <fill>
      <patternFill patternType="solid">
        <fgColor rgb="FFE74C3C"/>
        <bgColor indexed="64"/>
      </patternFill>
    </fill>
    <fill>
      <patternFill patternType="solid">
        <fgColor theme="9" tint="0.79998168889431442"/>
        <bgColor indexed="64"/>
      </patternFill>
    </fill>
    <fill>
      <patternFill patternType="solid">
        <fgColor indexed="9"/>
        <bgColor indexed="8"/>
      </patternFill>
    </fill>
    <fill>
      <patternFill patternType="solid">
        <fgColor theme="6" tint="0.79998168889431442"/>
        <bgColor indexed="64"/>
      </patternFill>
    </fill>
  </fills>
  <borders count="3">
    <border>
      <left/>
      <right/>
      <top/>
      <bottom/>
      <diagonal/>
    </border>
    <border>
      <left style="thin">
        <color theme="9" tint="0.39994506668294322"/>
      </left>
      <right style="thin">
        <color theme="9" tint="0.39994506668294322"/>
      </right>
      <top style="thin">
        <color theme="9" tint="0.39994506668294322"/>
      </top>
      <bottom style="thin">
        <color theme="9" tint="0.39994506668294322"/>
      </bottom>
      <diagonal/>
    </border>
    <border>
      <left/>
      <right style="thin">
        <color auto="1"/>
      </right>
      <top style="thin">
        <color auto="1"/>
      </top>
      <bottom style="thin">
        <color auto="1"/>
      </bottom>
      <diagonal/>
    </border>
  </borders>
  <cellStyleXfs count="3">
    <xf numFmtId="0" fontId="0" fillId="0" borderId="0"/>
    <xf numFmtId="9" fontId="1" fillId="0" borderId="0" applyFont="0" applyFill="0" applyBorder="0" applyAlignment="0" applyProtection="0"/>
    <xf numFmtId="0" fontId="5" fillId="0" borderId="0" applyNumberFormat="0" applyFill="0" applyBorder="0" applyAlignment="0" applyProtection="0"/>
  </cellStyleXfs>
  <cellXfs count="41">
    <xf numFmtId="0" fontId="0" fillId="0" borderId="0" xfId="0"/>
    <xf numFmtId="0" fontId="0" fillId="0" borderId="0" xfId="0" applyAlignment="1">
      <alignment horizontal="center"/>
    </xf>
    <xf numFmtId="0" fontId="0" fillId="0" borderId="0" xfId="0" applyAlignment="1">
      <alignment horizontal="center" vertical="center"/>
    </xf>
    <xf numFmtId="9" fontId="0" fillId="0" borderId="0" xfId="1" applyFont="1" applyAlignment="1">
      <alignment horizontal="center" vertical="center"/>
    </xf>
    <xf numFmtId="0" fontId="2" fillId="2" borderId="0" xfId="0" applyFont="1" applyFill="1" applyAlignment="1">
      <alignment horizontal="center"/>
    </xf>
    <xf numFmtId="9" fontId="0" fillId="0" borderId="0" xfId="1" applyFont="1" applyAlignment="1">
      <alignment horizontal="center"/>
    </xf>
    <xf numFmtId="9" fontId="0" fillId="0" borderId="0" xfId="0" applyNumberFormat="1" applyAlignment="1">
      <alignment horizontal="center"/>
    </xf>
    <xf numFmtId="0" fontId="2" fillId="3" borderId="0" xfId="0" applyFont="1" applyFill="1" applyAlignment="1">
      <alignment horizontal="center"/>
    </xf>
    <xf numFmtId="0" fontId="2" fillId="3" borderId="0" xfId="0" applyFont="1" applyFill="1" applyAlignment="1">
      <alignment horizontal="center" vertical="center"/>
    </xf>
    <xf numFmtId="0" fontId="0" fillId="0" borderId="0" xfId="0" applyAlignment="1">
      <alignment vertical="center"/>
    </xf>
    <xf numFmtId="0" fontId="2" fillId="4" borderId="0" xfId="0" applyFont="1" applyFill="1" applyAlignment="1">
      <alignment horizontal="center"/>
    </xf>
    <xf numFmtId="9" fontId="2" fillId="4" borderId="0" xfId="0" applyNumberFormat="1" applyFont="1" applyFill="1" applyAlignment="1">
      <alignment horizontal="center"/>
    </xf>
    <xf numFmtId="9" fontId="2" fillId="3" borderId="0" xfId="0" applyNumberFormat="1" applyFont="1" applyFill="1" applyAlignment="1">
      <alignment horizontal="center"/>
    </xf>
    <xf numFmtId="9" fontId="3" fillId="0" borderId="0" xfId="1" applyFont="1" applyAlignment="1">
      <alignment horizontal="center"/>
    </xf>
    <xf numFmtId="0" fontId="0" fillId="0" borderId="0" xfId="0" applyAlignment="1">
      <alignment horizontal="center" vertical="center" wrapText="1"/>
    </xf>
    <xf numFmtId="9" fontId="3" fillId="0" borderId="0" xfId="0" applyNumberFormat="1" applyFont="1" applyAlignment="1">
      <alignment horizontal="center"/>
    </xf>
    <xf numFmtId="0" fontId="5" fillId="0" borderId="0" xfId="2" applyAlignment="1">
      <alignment vertical="center"/>
    </xf>
    <xf numFmtId="0" fontId="3" fillId="0" borderId="0" xfId="0" applyFont="1" applyAlignment="1">
      <alignment horizontal="center"/>
    </xf>
    <xf numFmtId="0" fontId="5" fillId="0" borderId="0" xfId="2"/>
    <xf numFmtId="0" fontId="0" fillId="0" borderId="0" xfId="0" applyAlignment="1">
      <alignment wrapText="1"/>
    </xf>
    <xf numFmtId="0" fontId="0" fillId="0" borderId="0" xfId="0" applyAlignment="1">
      <alignment vertical="center" wrapText="1"/>
    </xf>
    <xf numFmtId="0" fontId="0" fillId="5" borderId="0" xfId="0" applyFill="1" applyAlignment="1">
      <alignment horizontal="center" vertical="center" wrapText="1"/>
    </xf>
    <xf numFmtId="0" fontId="0" fillId="5" borderId="0" xfId="0" applyFill="1" applyAlignment="1">
      <alignment horizontal="center" vertical="center"/>
    </xf>
    <xf numFmtId="0" fontId="6" fillId="6" borderId="1" xfId="0" applyFont="1" applyFill="1" applyBorder="1" applyAlignment="1">
      <alignment horizontal="center" vertical="center"/>
    </xf>
    <xf numFmtId="0" fontId="0" fillId="5" borderId="0" xfId="0" quotePrefix="1" applyFill="1" applyAlignment="1">
      <alignment horizontal="center" vertical="center" wrapText="1"/>
    </xf>
    <xf numFmtId="0" fontId="6" fillId="6" borderId="1" xfId="0" applyFont="1" applyFill="1" applyBorder="1" applyAlignment="1">
      <alignment horizontal="left" vertical="center" wrapText="1"/>
    </xf>
    <xf numFmtId="0" fontId="7" fillId="0" borderId="0" xfId="0" applyFont="1" applyAlignment="1">
      <alignment horizontal="center" vertical="center" wrapText="1"/>
    </xf>
    <xf numFmtId="0" fontId="8" fillId="3" borderId="0" xfId="0" applyFont="1" applyFill="1" applyAlignment="1">
      <alignment horizontal="center" vertical="center"/>
    </xf>
    <xf numFmtId="0" fontId="8" fillId="3" borderId="0" xfId="0" applyFont="1" applyFill="1" applyAlignment="1">
      <alignment horizontal="center" vertical="center" wrapText="1"/>
    </xf>
    <xf numFmtId="9" fontId="0" fillId="0" borderId="0" xfId="0" applyNumberFormat="1" applyAlignment="1">
      <alignment horizontal="center" vertical="center"/>
    </xf>
    <xf numFmtId="9" fontId="0" fillId="0" borderId="0" xfId="0" applyNumberFormat="1"/>
    <xf numFmtId="9" fontId="0" fillId="5" borderId="0" xfId="0" applyNumberFormat="1" applyFill="1" applyAlignment="1">
      <alignment horizontal="center" vertical="center" wrapText="1"/>
    </xf>
    <xf numFmtId="0" fontId="3" fillId="7" borderId="0" xfId="0" applyFont="1" applyFill="1" applyAlignment="1">
      <alignment horizontal="center"/>
    </xf>
    <xf numFmtId="2" fontId="0" fillId="0" borderId="0" xfId="0" applyNumberFormat="1" applyAlignment="1">
      <alignment horizontal="center"/>
    </xf>
    <xf numFmtId="2" fontId="9" fillId="3" borderId="2" xfId="0" applyNumberFormat="1" applyFont="1" applyFill="1" applyBorder="1" applyAlignment="1">
      <alignment horizontal="center"/>
    </xf>
    <xf numFmtId="0" fontId="5" fillId="0" borderId="0" xfId="2" applyAlignment="1">
      <alignment horizontal="center" vertical="center"/>
    </xf>
    <xf numFmtId="0" fontId="10" fillId="0" borderId="0" xfId="0" applyFont="1" applyAlignment="1">
      <alignment horizontal="center" vertical="center"/>
    </xf>
    <xf numFmtId="0" fontId="4" fillId="3" borderId="0" xfId="0" applyFont="1" applyFill="1" applyAlignment="1">
      <alignment horizontal="center" vertical="center"/>
    </xf>
    <xf numFmtId="0" fontId="5" fillId="0" borderId="0" xfId="2" applyAlignment="1">
      <alignment horizontal="center" vertical="center"/>
    </xf>
    <xf numFmtId="0" fontId="9" fillId="3" borderId="0" xfId="0" applyFont="1" applyFill="1" applyAlignment="1">
      <alignment horizontal="center"/>
    </xf>
    <xf numFmtId="0" fontId="0" fillId="0" borderId="0" xfId="0" applyAlignment="1">
      <alignment horizontal="left" wrapText="1"/>
    </xf>
  </cellXfs>
  <cellStyles count="3">
    <cellStyle name="Hyperlink" xfId="2" builtinId="8"/>
    <cellStyle name="Normal" xfId="0" builtinId="0"/>
    <cellStyle name="Percent" xfId="1" builtinId="5"/>
  </cellStyles>
  <dxfs count="560">
    <dxf>
      <fill>
        <patternFill>
          <bgColor rgb="FF27AE60"/>
        </patternFill>
      </fill>
    </dxf>
    <dxf>
      <fill>
        <patternFill>
          <bgColor rgb="FFF1C40F"/>
        </patternFill>
      </fill>
    </dxf>
    <dxf>
      <fill>
        <patternFill>
          <bgColor rgb="FFF39C12"/>
        </patternFill>
      </fill>
    </dxf>
    <dxf>
      <fill>
        <patternFill>
          <bgColor rgb="FFE67E22"/>
        </patternFill>
      </fill>
    </dxf>
    <dxf>
      <fill>
        <patternFill>
          <bgColor rgb="FFE74C3C"/>
        </patternFill>
      </fill>
    </dxf>
    <dxf>
      <fill>
        <patternFill>
          <bgColor theme="2" tint="-9.9948118533890809E-2"/>
        </patternFill>
      </fill>
    </dxf>
    <dxf>
      <fill>
        <patternFill>
          <bgColor rgb="FF00B0F0"/>
        </patternFill>
      </fill>
    </dxf>
    <dxf>
      <fill>
        <patternFill>
          <bgColor rgb="FF27AE60"/>
        </patternFill>
      </fill>
    </dxf>
    <dxf>
      <fill>
        <patternFill>
          <bgColor rgb="FFF1C40F"/>
        </patternFill>
      </fill>
    </dxf>
    <dxf>
      <fill>
        <patternFill>
          <bgColor rgb="FFF39C12"/>
        </patternFill>
      </fill>
    </dxf>
    <dxf>
      <fill>
        <patternFill>
          <bgColor rgb="FFE67E22"/>
        </patternFill>
      </fill>
    </dxf>
    <dxf>
      <fill>
        <patternFill>
          <bgColor rgb="FFE74C3C"/>
        </patternFill>
      </fill>
    </dxf>
    <dxf>
      <fill>
        <patternFill>
          <bgColor theme="2" tint="-9.9948118533890809E-2"/>
        </patternFill>
      </fill>
    </dxf>
    <dxf>
      <fill>
        <patternFill>
          <bgColor rgb="FF00B0F0"/>
        </patternFill>
      </fill>
    </dxf>
    <dxf>
      <fill>
        <patternFill>
          <bgColor rgb="FF27AE60"/>
        </patternFill>
      </fill>
    </dxf>
    <dxf>
      <fill>
        <patternFill>
          <bgColor rgb="FFF1C40F"/>
        </patternFill>
      </fill>
    </dxf>
    <dxf>
      <fill>
        <patternFill>
          <bgColor rgb="FFF39C12"/>
        </patternFill>
      </fill>
    </dxf>
    <dxf>
      <fill>
        <patternFill>
          <bgColor rgb="FFE67E22"/>
        </patternFill>
      </fill>
    </dxf>
    <dxf>
      <fill>
        <patternFill>
          <bgColor rgb="FFE74C3C"/>
        </patternFill>
      </fill>
    </dxf>
    <dxf>
      <fill>
        <patternFill>
          <bgColor theme="2" tint="-9.9948118533890809E-2"/>
        </patternFill>
      </fill>
    </dxf>
    <dxf>
      <fill>
        <patternFill>
          <bgColor rgb="FF00B0F0"/>
        </patternFill>
      </fill>
    </dxf>
    <dxf>
      <fill>
        <patternFill>
          <bgColor rgb="FF27AE60"/>
        </patternFill>
      </fill>
    </dxf>
    <dxf>
      <fill>
        <patternFill>
          <bgColor rgb="FFF1C40F"/>
        </patternFill>
      </fill>
    </dxf>
    <dxf>
      <fill>
        <patternFill>
          <bgColor rgb="FFF39C12"/>
        </patternFill>
      </fill>
    </dxf>
    <dxf>
      <fill>
        <patternFill>
          <bgColor rgb="FFE67E22"/>
        </patternFill>
      </fill>
    </dxf>
    <dxf>
      <fill>
        <patternFill>
          <bgColor rgb="FFE74C3C"/>
        </patternFill>
      </fill>
    </dxf>
    <dxf>
      <fill>
        <patternFill>
          <bgColor theme="2" tint="-9.9948118533890809E-2"/>
        </patternFill>
      </fill>
    </dxf>
    <dxf>
      <fill>
        <patternFill>
          <bgColor rgb="FF00B0F0"/>
        </patternFill>
      </fill>
    </dxf>
    <dxf>
      <fill>
        <patternFill>
          <bgColor rgb="FF27AE60"/>
        </patternFill>
      </fill>
    </dxf>
    <dxf>
      <fill>
        <patternFill>
          <bgColor rgb="FFF1C40F"/>
        </patternFill>
      </fill>
    </dxf>
    <dxf>
      <fill>
        <patternFill>
          <bgColor rgb="FFF39C12"/>
        </patternFill>
      </fill>
    </dxf>
    <dxf>
      <fill>
        <patternFill>
          <bgColor rgb="FFE67E22"/>
        </patternFill>
      </fill>
    </dxf>
    <dxf>
      <fill>
        <patternFill>
          <bgColor rgb="FFE74C3C"/>
        </patternFill>
      </fill>
    </dxf>
    <dxf>
      <fill>
        <patternFill>
          <bgColor theme="2" tint="-9.9948118533890809E-2"/>
        </patternFill>
      </fill>
    </dxf>
    <dxf>
      <fill>
        <patternFill>
          <bgColor rgb="FF00B0F0"/>
        </patternFill>
      </fill>
    </dxf>
    <dxf>
      <fill>
        <patternFill>
          <bgColor rgb="FF27AE60"/>
        </patternFill>
      </fill>
    </dxf>
    <dxf>
      <fill>
        <patternFill>
          <bgColor rgb="FFF1C40F"/>
        </patternFill>
      </fill>
    </dxf>
    <dxf>
      <fill>
        <patternFill>
          <bgColor rgb="FFF39C12"/>
        </patternFill>
      </fill>
    </dxf>
    <dxf>
      <fill>
        <patternFill>
          <bgColor rgb="FFE67E22"/>
        </patternFill>
      </fill>
    </dxf>
    <dxf>
      <fill>
        <patternFill>
          <bgColor rgb="FFE74C3C"/>
        </patternFill>
      </fill>
    </dxf>
    <dxf>
      <fill>
        <patternFill>
          <bgColor theme="2" tint="-9.9948118533890809E-2"/>
        </patternFill>
      </fill>
    </dxf>
    <dxf>
      <fill>
        <patternFill>
          <bgColor rgb="FF00B0F0"/>
        </patternFill>
      </fill>
    </dxf>
    <dxf>
      <fill>
        <patternFill>
          <bgColor rgb="FF27AE60"/>
        </patternFill>
      </fill>
    </dxf>
    <dxf>
      <fill>
        <patternFill>
          <bgColor rgb="FFF1C40F"/>
        </patternFill>
      </fill>
    </dxf>
    <dxf>
      <fill>
        <patternFill>
          <bgColor rgb="FFF39C12"/>
        </patternFill>
      </fill>
    </dxf>
    <dxf>
      <fill>
        <patternFill>
          <bgColor rgb="FFE67E22"/>
        </patternFill>
      </fill>
    </dxf>
    <dxf>
      <fill>
        <patternFill>
          <bgColor rgb="FFE74C3C"/>
        </patternFill>
      </fill>
    </dxf>
    <dxf>
      <fill>
        <patternFill>
          <bgColor theme="2" tint="-9.9948118533890809E-2"/>
        </patternFill>
      </fill>
    </dxf>
    <dxf>
      <fill>
        <patternFill>
          <bgColor rgb="FF00B0F0"/>
        </patternFill>
      </fill>
    </dxf>
    <dxf>
      <fill>
        <patternFill>
          <bgColor rgb="FF27AE60"/>
        </patternFill>
      </fill>
    </dxf>
    <dxf>
      <fill>
        <patternFill>
          <bgColor rgb="FFF1C40F"/>
        </patternFill>
      </fill>
    </dxf>
    <dxf>
      <fill>
        <patternFill>
          <bgColor rgb="FFF39C12"/>
        </patternFill>
      </fill>
    </dxf>
    <dxf>
      <fill>
        <patternFill>
          <bgColor rgb="FFE67E22"/>
        </patternFill>
      </fill>
    </dxf>
    <dxf>
      <fill>
        <patternFill>
          <bgColor rgb="FFE74C3C"/>
        </patternFill>
      </fill>
    </dxf>
    <dxf>
      <fill>
        <patternFill>
          <bgColor theme="2" tint="-9.9948118533890809E-2"/>
        </patternFill>
      </fill>
    </dxf>
    <dxf>
      <fill>
        <patternFill>
          <bgColor rgb="FF00B0F0"/>
        </patternFill>
      </fill>
    </dxf>
    <dxf>
      <fill>
        <patternFill>
          <bgColor rgb="FF27AE60"/>
        </patternFill>
      </fill>
    </dxf>
    <dxf>
      <fill>
        <patternFill>
          <bgColor rgb="FFF1C40F"/>
        </patternFill>
      </fill>
    </dxf>
    <dxf>
      <fill>
        <patternFill>
          <bgColor rgb="FFF39C12"/>
        </patternFill>
      </fill>
    </dxf>
    <dxf>
      <fill>
        <patternFill>
          <bgColor rgb="FFE67E22"/>
        </patternFill>
      </fill>
    </dxf>
    <dxf>
      <fill>
        <patternFill>
          <bgColor rgb="FFE74C3C"/>
        </patternFill>
      </fill>
    </dxf>
    <dxf>
      <fill>
        <patternFill>
          <bgColor theme="2" tint="-9.9948118533890809E-2"/>
        </patternFill>
      </fill>
    </dxf>
    <dxf>
      <fill>
        <patternFill>
          <bgColor rgb="FF00B0F0"/>
        </patternFill>
      </fill>
    </dxf>
    <dxf>
      <fill>
        <patternFill>
          <bgColor rgb="FF27AE60"/>
        </patternFill>
      </fill>
    </dxf>
    <dxf>
      <fill>
        <patternFill>
          <bgColor rgb="FFF1C40F"/>
        </patternFill>
      </fill>
    </dxf>
    <dxf>
      <fill>
        <patternFill>
          <bgColor rgb="FFF39C12"/>
        </patternFill>
      </fill>
    </dxf>
    <dxf>
      <fill>
        <patternFill>
          <bgColor rgb="FFE67E22"/>
        </patternFill>
      </fill>
    </dxf>
    <dxf>
      <fill>
        <patternFill>
          <bgColor rgb="FFE74C3C"/>
        </patternFill>
      </fill>
    </dxf>
    <dxf>
      <fill>
        <patternFill>
          <bgColor theme="2" tint="-9.9948118533890809E-2"/>
        </patternFill>
      </fill>
    </dxf>
    <dxf>
      <fill>
        <patternFill>
          <bgColor rgb="FF00B0F0"/>
        </patternFill>
      </fill>
    </dxf>
    <dxf>
      <fill>
        <patternFill>
          <bgColor rgb="FF27AE60"/>
        </patternFill>
      </fill>
    </dxf>
    <dxf>
      <fill>
        <patternFill>
          <bgColor rgb="FFF1C40F"/>
        </patternFill>
      </fill>
    </dxf>
    <dxf>
      <fill>
        <patternFill>
          <bgColor rgb="FFF39C12"/>
        </patternFill>
      </fill>
    </dxf>
    <dxf>
      <fill>
        <patternFill>
          <bgColor rgb="FFE67E22"/>
        </patternFill>
      </fill>
    </dxf>
    <dxf>
      <fill>
        <patternFill>
          <bgColor rgb="FFE74C3C"/>
        </patternFill>
      </fill>
    </dxf>
    <dxf>
      <fill>
        <patternFill>
          <bgColor theme="2" tint="-9.9948118533890809E-2"/>
        </patternFill>
      </fill>
    </dxf>
    <dxf>
      <fill>
        <patternFill>
          <bgColor rgb="FF00B0F0"/>
        </patternFill>
      </fill>
    </dxf>
    <dxf>
      <fill>
        <patternFill>
          <bgColor rgb="FF27AE60"/>
        </patternFill>
      </fill>
    </dxf>
    <dxf>
      <fill>
        <patternFill>
          <bgColor rgb="FFF1C40F"/>
        </patternFill>
      </fill>
    </dxf>
    <dxf>
      <fill>
        <patternFill>
          <bgColor rgb="FFF39C12"/>
        </patternFill>
      </fill>
    </dxf>
    <dxf>
      <fill>
        <patternFill>
          <bgColor rgb="FFE67E22"/>
        </patternFill>
      </fill>
    </dxf>
    <dxf>
      <fill>
        <patternFill>
          <bgColor rgb="FFE74C3C"/>
        </patternFill>
      </fill>
    </dxf>
    <dxf>
      <fill>
        <patternFill>
          <bgColor theme="2" tint="-9.9948118533890809E-2"/>
        </patternFill>
      </fill>
    </dxf>
    <dxf>
      <fill>
        <patternFill>
          <bgColor rgb="FF00B0F0"/>
        </patternFill>
      </fill>
    </dxf>
    <dxf>
      <fill>
        <patternFill>
          <bgColor rgb="FF27AE60"/>
        </patternFill>
      </fill>
    </dxf>
    <dxf>
      <fill>
        <patternFill>
          <bgColor rgb="FFF1C40F"/>
        </patternFill>
      </fill>
    </dxf>
    <dxf>
      <fill>
        <patternFill>
          <bgColor rgb="FFF39C12"/>
        </patternFill>
      </fill>
    </dxf>
    <dxf>
      <fill>
        <patternFill>
          <bgColor rgb="FFE67E22"/>
        </patternFill>
      </fill>
    </dxf>
    <dxf>
      <fill>
        <patternFill>
          <bgColor rgb="FFE74C3C"/>
        </patternFill>
      </fill>
    </dxf>
    <dxf>
      <fill>
        <patternFill>
          <bgColor theme="2" tint="-9.9948118533890809E-2"/>
        </patternFill>
      </fill>
    </dxf>
    <dxf>
      <fill>
        <patternFill>
          <bgColor rgb="FF00B0F0"/>
        </patternFill>
      </fill>
    </dxf>
    <dxf>
      <fill>
        <patternFill>
          <bgColor rgb="FF27AE60"/>
        </patternFill>
      </fill>
    </dxf>
    <dxf>
      <fill>
        <patternFill>
          <bgColor rgb="FFF1C40F"/>
        </patternFill>
      </fill>
    </dxf>
    <dxf>
      <fill>
        <patternFill>
          <bgColor rgb="FFF39C12"/>
        </patternFill>
      </fill>
    </dxf>
    <dxf>
      <fill>
        <patternFill>
          <bgColor rgb="FFE67E22"/>
        </patternFill>
      </fill>
    </dxf>
    <dxf>
      <fill>
        <patternFill>
          <bgColor rgb="FFE74C3C"/>
        </patternFill>
      </fill>
    </dxf>
    <dxf>
      <fill>
        <patternFill>
          <bgColor theme="2" tint="-9.9948118533890809E-2"/>
        </patternFill>
      </fill>
    </dxf>
    <dxf>
      <fill>
        <patternFill>
          <bgColor rgb="FF00B0F0"/>
        </patternFill>
      </fill>
    </dxf>
    <dxf>
      <fill>
        <patternFill>
          <bgColor rgb="FF27AE60"/>
        </patternFill>
      </fill>
    </dxf>
    <dxf>
      <fill>
        <patternFill>
          <bgColor rgb="FFF1C40F"/>
        </patternFill>
      </fill>
    </dxf>
    <dxf>
      <fill>
        <patternFill>
          <bgColor rgb="FFF39C12"/>
        </patternFill>
      </fill>
    </dxf>
    <dxf>
      <fill>
        <patternFill>
          <bgColor rgb="FFE67E22"/>
        </patternFill>
      </fill>
    </dxf>
    <dxf>
      <fill>
        <patternFill>
          <bgColor rgb="FFE74C3C"/>
        </patternFill>
      </fill>
    </dxf>
    <dxf>
      <fill>
        <patternFill>
          <bgColor theme="2" tint="-9.9948118533890809E-2"/>
        </patternFill>
      </fill>
    </dxf>
    <dxf>
      <fill>
        <patternFill>
          <bgColor rgb="FF00B0F0"/>
        </patternFill>
      </fill>
    </dxf>
    <dxf>
      <fill>
        <patternFill>
          <bgColor rgb="FF27AE60"/>
        </patternFill>
      </fill>
    </dxf>
    <dxf>
      <fill>
        <patternFill>
          <bgColor rgb="FFF1C40F"/>
        </patternFill>
      </fill>
    </dxf>
    <dxf>
      <fill>
        <patternFill>
          <bgColor rgb="FFF39C12"/>
        </patternFill>
      </fill>
    </dxf>
    <dxf>
      <fill>
        <patternFill>
          <bgColor rgb="FFE67E22"/>
        </patternFill>
      </fill>
    </dxf>
    <dxf>
      <fill>
        <patternFill>
          <bgColor rgb="FFE74C3C"/>
        </patternFill>
      </fill>
    </dxf>
    <dxf>
      <fill>
        <patternFill>
          <bgColor theme="2" tint="-9.9948118533890809E-2"/>
        </patternFill>
      </fill>
    </dxf>
    <dxf>
      <fill>
        <patternFill>
          <bgColor rgb="FF00B0F0"/>
        </patternFill>
      </fill>
    </dxf>
    <dxf>
      <fill>
        <patternFill>
          <bgColor rgb="FF27AE60"/>
        </patternFill>
      </fill>
    </dxf>
    <dxf>
      <fill>
        <patternFill>
          <bgColor rgb="FFF1C40F"/>
        </patternFill>
      </fill>
    </dxf>
    <dxf>
      <fill>
        <patternFill>
          <bgColor rgb="FFF39C12"/>
        </patternFill>
      </fill>
    </dxf>
    <dxf>
      <fill>
        <patternFill>
          <bgColor rgb="FFE67E22"/>
        </patternFill>
      </fill>
    </dxf>
    <dxf>
      <fill>
        <patternFill>
          <bgColor rgb="FFE74C3C"/>
        </patternFill>
      </fill>
    </dxf>
    <dxf>
      <fill>
        <patternFill>
          <bgColor theme="2" tint="-9.9948118533890809E-2"/>
        </patternFill>
      </fill>
    </dxf>
    <dxf>
      <fill>
        <patternFill>
          <bgColor rgb="FF00B0F0"/>
        </patternFill>
      </fill>
    </dxf>
    <dxf>
      <fill>
        <patternFill>
          <bgColor rgb="FF27AE60"/>
        </patternFill>
      </fill>
    </dxf>
    <dxf>
      <fill>
        <patternFill>
          <bgColor rgb="FFF1C40F"/>
        </patternFill>
      </fill>
    </dxf>
    <dxf>
      <fill>
        <patternFill>
          <bgColor rgb="FFF39C12"/>
        </patternFill>
      </fill>
    </dxf>
    <dxf>
      <fill>
        <patternFill>
          <bgColor rgb="FFE67E22"/>
        </patternFill>
      </fill>
    </dxf>
    <dxf>
      <fill>
        <patternFill>
          <bgColor rgb="FFE74C3C"/>
        </patternFill>
      </fill>
    </dxf>
    <dxf>
      <fill>
        <patternFill>
          <bgColor theme="2" tint="-9.9948118533890809E-2"/>
        </patternFill>
      </fill>
    </dxf>
    <dxf>
      <fill>
        <patternFill>
          <bgColor rgb="FF00B0F0"/>
        </patternFill>
      </fill>
    </dxf>
    <dxf>
      <fill>
        <patternFill>
          <bgColor rgb="FF27AE60"/>
        </patternFill>
      </fill>
    </dxf>
    <dxf>
      <fill>
        <patternFill>
          <bgColor rgb="FFF1C40F"/>
        </patternFill>
      </fill>
    </dxf>
    <dxf>
      <fill>
        <patternFill>
          <bgColor rgb="FFF39C12"/>
        </patternFill>
      </fill>
    </dxf>
    <dxf>
      <fill>
        <patternFill>
          <bgColor rgb="FFE67E22"/>
        </patternFill>
      </fill>
    </dxf>
    <dxf>
      <fill>
        <patternFill>
          <bgColor rgb="FFE74C3C"/>
        </patternFill>
      </fill>
    </dxf>
    <dxf>
      <fill>
        <patternFill>
          <bgColor theme="2" tint="-9.9948118533890809E-2"/>
        </patternFill>
      </fill>
    </dxf>
    <dxf>
      <fill>
        <patternFill>
          <bgColor rgb="FF00B0F0"/>
        </patternFill>
      </fill>
    </dxf>
    <dxf>
      <fill>
        <patternFill>
          <bgColor rgb="FF27AE60"/>
        </patternFill>
      </fill>
    </dxf>
    <dxf>
      <fill>
        <patternFill>
          <bgColor rgb="FFF1C40F"/>
        </patternFill>
      </fill>
    </dxf>
    <dxf>
      <fill>
        <patternFill>
          <bgColor rgb="FFF39C12"/>
        </patternFill>
      </fill>
    </dxf>
    <dxf>
      <fill>
        <patternFill>
          <bgColor rgb="FFE67E22"/>
        </patternFill>
      </fill>
    </dxf>
    <dxf>
      <fill>
        <patternFill>
          <bgColor rgb="FFE74C3C"/>
        </patternFill>
      </fill>
    </dxf>
    <dxf>
      <fill>
        <patternFill>
          <bgColor theme="2" tint="-9.9948118533890809E-2"/>
        </patternFill>
      </fill>
    </dxf>
    <dxf>
      <fill>
        <patternFill>
          <bgColor rgb="FF00B0F0"/>
        </patternFill>
      </fill>
    </dxf>
    <dxf>
      <fill>
        <patternFill>
          <bgColor rgb="FF27AE60"/>
        </patternFill>
      </fill>
    </dxf>
    <dxf>
      <fill>
        <patternFill>
          <bgColor rgb="FFF1C40F"/>
        </patternFill>
      </fill>
    </dxf>
    <dxf>
      <fill>
        <patternFill>
          <bgColor rgb="FFF39C12"/>
        </patternFill>
      </fill>
    </dxf>
    <dxf>
      <fill>
        <patternFill>
          <bgColor rgb="FFE67E22"/>
        </patternFill>
      </fill>
    </dxf>
    <dxf>
      <fill>
        <patternFill>
          <bgColor rgb="FFE74C3C"/>
        </patternFill>
      </fill>
    </dxf>
    <dxf>
      <fill>
        <patternFill>
          <bgColor theme="2" tint="-9.9948118533890809E-2"/>
        </patternFill>
      </fill>
    </dxf>
    <dxf>
      <fill>
        <patternFill>
          <bgColor rgb="FF00B0F0"/>
        </patternFill>
      </fill>
    </dxf>
    <dxf>
      <fill>
        <patternFill>
          <bgColor rgb="FF27AE60"/>
        </patternFill>
      </fill>
    </dxf>
    <dxf>
      <fill>
        <patternFill>
          <bgColor rgb="FFF1C40F"/>
        </patternFill>
      </fill>
    </dxf>
    <dxf>
      <fill>
        <patternFill>
          <bgColor rgb="FFF39C12"/>
        </patternFill>
      </fill>
    </dxf>
    <dxf>
      <fill>
        <patternFill>
          <bgColor rgb="FFE67E22"/>
        </patternFill>
      </fill>
    </dxf>
    <dxf>
      <fill>
        <patternFill>
          <bgColor rgb="FFE74C3C"/>
        </patternFill>
      </fill>
    </dxf>
    <dxf>
      <fill>
        <patternFill>
          <bgColor theme="2" tint="-9.9948118533890809E-2"/>
        </patternFill>
      </fill>
    </dxf>
    <dxf>
      <fill>
        <patternFill>
          <bgColor rgb="FF00B0F0"/>
        </patternFill>
      </fill>
    </dxf>
    <dxf>
      <fill>
        <patternFill>
          <bgColor rgb="FF27AE60"/>
        </patternFill>
      </fill>
    </dxf>
    <dxf>
      <fill>
        <patternFill>
          <bgColor rgb="FFF1C40F"/>
        </patternFill>
      </fill>
    </dxf>
    <dxf>
      <fill>
        <patternFill>
          <bgColor rgb="FFF39C12"/>
        </patternFill>
      </fill>
    </dxf>
    <dxf>
      <fill>
        <patternFill>
          <bgColor rgb="FFE67E22"/>
        </patternFill>
      </fill>
    </dxf>
    <dxf>
      <fill>
        <patternFill>
          <bgColor rgb="FFE74C3C"/>
        </patternFill>
      </fill>
    </dxf>
    <dxf>
      <fill>
        <patternFill>
          <bgColor theme="2" tint="-9.9948118533890809E-2"/>
        </patternFill>
      </fill>
    </dxf>
    <dxf>
      <fill>
        <patternFill>
          <bgColor rgb="FF00B0F0"/>
        </patternFill>
      </fill>
    </dxf>
    <dxf>
      <fill>
        <patternFill>
          <bgColor rgb="FF27AE60"/>
        </patternFill>
      </fill>
    </dxf>
    <dxf>
      <fill>
        <patternFill>
          <bgColor rgb="FFF1C40F"/>
        </patternFill>
      </fill>
    </dxf>
    <dxf>
      <fill>
        <patternFill>
          <bgColor rgb="FFF39C12"/>
        </patternFill>
      </fill>
    </dxf>
    <dxf>
      <fill>
        <patternFill>
          <bgColor rgb="FFE67E22"/>
        </patternFill>
      </fill>
    </dxf>
    <dxf>
      <fill>
        <patternFill>
          <bgColor rgb="FFE74C3C"/>
        </patternFill>
      </fill>
    </dxf>
    <dxf>
      <fill>
        <patternFill>
          <bgColor theme="2" tint="-9.9948118533890809E-2"/>
        </patternFill>
      </fill>
    </dxf>
    <dxf>
      <fill>
        <patternFill>
          <bgColor rgb="FF00B0F0"/>
        </patternFill>
      </fill>
    </dxf>
    <dxf>
      <fill>
        <patternFill>
          <bgColor rgb="FF27AE60"/>
        </patternFill>
      </fill>
    </dxf>
    <dxf>
      <fill>
        <patternFill>
          <bgColor rgb="FFF1C40F"/>
        </patternFill>
      </fill>
    </dxf>
    <dxf>
      <fill>
        <patternFill>
          <bgColor rgb="FFF39C12"/>
        </patternFill>
      </fill>
    </dxf>
    <dxf>
      <fill>
        <patternFill>
          <bgColor rgb="FFE67E22"/>
        </patternFill>
      </fill>
    </dxf>
    <dxf>
      <fill>
        <patternFill>
          <bgColor rgb="FFE74C3C"/>
        </patternFill>
      </fill>
    </dxf>
    <dxf>
      <fill>
        <patternFill>
          <bgColor theme="2" tint="-9.9948118533890809E-2"/>
        </patternFill>
      </fill>
    </dxf>
    <dxf>
      <fill>
        <patternFill>
          <bgColor rgb="FF00B0F0"/>
        </patternFill>
      </fill>
    </dxf>
    <dxf>
      <fill>
        <patternFill>
          <bgColor rgb="FF27AE60"/>
        </patternFill>
      </fill>
    </dxf>
    <dxf>
      <fill>
        <patternFill>
          <bgColor rgb="FFF1C40F"/>
        </patternFill>
      </fill>
    </dxf>
    <dxf>
      <fill>
        <patternFill>
          <bgColor rgb="FFF39C12"/>
        </patternFill>
      </fill>
    </dxf>
    <dxf>
      <fill>
        <patternFill>
          <bgColor rgb="FFE67E22"/>
        </patternFill>
      </fill>
    </dxf>
    <dxf>
      <fill>
        <patternFill>
          <bgColor rgb="FFE74C3C"/>
        </patternFill>
      </fill>
    </dxf>
    <dxf>
      <fill>
        <patternFill>
          <bgColor theme="2" tint="-9.9948118533890809E-2"/>
        </patternFill>
      </fill>
    </dxf>
    <dxf>
      <fill>
        <patternFill>
          <bgColor rgb="FF00B0F0"/>
        </patternFill>
      </fill>
    </dxf>
    <dxf>
      <fill>
        <patternFill>
          <bgColor rgb="FF27AE60"/>
        </patternFill>
      </fill>
    </dxf>
    <dxf>
      <fill>
        <patternFill>
          <bgColor rgb="FFF1C40F"/>
        </patternFill>
      </fill>
    </dxf>
    <dxf>
      <fill>
        <patternFill>
          <bgColor rgb="FFF39C12"/>
        </patternFill>
      </fill>
    </dxf>
    <dxf>
      <fill>
        <patternFill>
          <bgColor rgb="FFE67E22"/>
        </patternFill>
      </fill>
    </dxf>
    <dxf>
      <fill>
        <patternFill>
          <bgColor rgb="FFE74C3C"/>
        </patternFill>
      </fill>
    </dxf>
    <dxf>
      <fill>
        <patternFill>
          <bgColor theme="2" tint="-9.9948118533890809E-2"/>
        </patternFill>
      </fill>
    </dxf>
    <dxf>
      <fill>
        <patternFill>
          <bgColor rgb="FF00B0F0"/>
        </patternFill>
      </fill>
    </dxf>
    <dxf>
      <fill>
        <patternFill>
          <bgColor rgb="FF27AE60"/>
        </patternFill>
      </fill>
    </dxf>
    <dxf>
      <fill>
        <patternFill>
          <bgColor rgb="FFF1C40F"/>
        </patternFill>
      </fill>
    </dxf>
    <dxf>
      <fill>
        <patternFill>
          <bgColor rgb="FFF39C12"/>
        </patternFill>
      </fill>
    </dxf>
    <dxf>
      <fill>
        <patternFill>
          <bgColor rgb="FFE67E22"/>
        </patternFill>
      </fill>
    </dxf>
    <dxf>
      <fill>
        <patternFill>
          <bgColor rgb="FFE74C3C"/>
        </patternFill>
      </fill>
    </dxf>
    <dxf>
      <fill>
        <patternFill>
          <bgColor theme="2" tint="-9.9948118533890809E-2"/>
        </patternFill>
      </fill>
    </dxf>
    <dxf>
      <fill>
        <patternFill>
          <bgColor rgb="FF00B0F0"/>
        </patternFill>
      </fill>
    </dxf>
    <dxf>
      <fill>
        <patternFill>
          <bgColor rgb="FF27AE60"/>
        </patternFill>
      </fill>
    </dxf>
    <dxf>
      <fill>
        <patternFill>
          <bgColor rgb="FFF1C40F"/>
        </patternFill>
      </fill>
    </dxf>
    <dxf>
      <fill>
        <patternFill>
          <bgColor rgb="FFF39C12"/>
        </patternFill>
      </fill>
    </dxf>
    <dxf>
      <fill>
        <patternFill>
          <bgColor rgb="FFE67E22"/>
        </patternFill>
      </fill>
    </dxf>
    <dxf>
      <fill>
        <patternFill>
          <bgColor rgb="FFE74C3C"/>
        </patternFill>
      </fill>
    </dxf>
    <dxf>
      <fill>
        <patternFill>
          <bgColor theme="2" tint="-9.9948118533890809E-2"/>
        </patternFill>
      </fill>
    </dxf>
    <dxf>
      <fill>
        <patternFill>
          <bgColor rgb="FF00B0F0"/>
        </patternFill>
      </fill>
    </dxf>
    <dxf>
      <fill>
        <patternFill>
          <bgColor rgb="FF27AE60"/>
        </patternFill>
      </fill>
    </dxf>
    <dxf>
      <fill>
        <patternFill>
          <bgColor rgb="FFF1C40F"/>
        </patternFill>
      </fill>
    </dxf>
    <dxf>
      <fill>
        <patternFill>
          <bgColor rgb="FFF39C12"/>
        </patternFill>
      </fill>
    </dxf>
    <dxf>
      <fill>
        <patternFill>
          <bgColor rgb="FFE67E22"/>
        </patternFill>
      </fill>
    </dxf>
    <dxf>
      <fill>
        <patternFill>
          <bgColor rgb="FFE74C3C"/>
        </patternFill>
      </fill>
    </dxf>
    <dxf>
      <fill>
        <patternFill>
          <bgColor theme="2" tint="-9.9948118533890809E-2"/>
        </patternFill>
      </fill>
    </dxf>
    <dxf>
      <fill>
        <patternFill>
          <bgColor rgb="FF00B0F0"/>
        </patternFill>
      </fill>
    </dxf>
    <dxf>
      <fill>
        <patternFill>
          <bgColor rgb="FF27AE60"/>
        </patternFill>
      </fill>
    </dxf>
    <dxf>
      <fill>
        <patternFill>
          <bgColor rgb="FFF1C40F"/>
        </patternFill>
      </fill>
    </dxf>
    <dxf>
      <fill>
        <patternFill>
          <bgColor rgb="FFF39C12"/>
        </patternFill>
      </fill>
    </dxf>
    <dxf>
      <fill>
        <patternFill>
          <bgColor rgb="FFE67E22"/>
        </patternFill>
      </fill>
    </dxf>
    <dxf>
      <fill>
        <patternFill>
          <bgColor rgb="FFE74C3C"/>
        </patternFill>
      </fill>
    </dxf>
    <dxf>
      <fill>
        <patternFill>
          <bgColor theme="2" tint="-9.9948118533890809E-2"/>
        </patternFill>
      </fill>
    </dxf>
    <dxf>
      <fill>
        <patternFill>
          <bgColor rgb="FF00B0F0"/>
        </patternFill>
      </fill>
    </dxf>
    <dxf>
      <fill>
        <patternFill>
          <bgColor rgb="FF27AE60"/>
        </patternFill>
      </fill>
    </dxf>
    <dxf>
      <fill>
        <patternFill>
          <bgColor rgb="FFF1C40F"/>
        </patternFill>
      </fill>
    </dxf>
    <dxf>
      <fill>
        <patternFill>
          <bgColor rgb="FFF39C12"/>
        </patternFill>
      </fill>
    </dxf>
    <dxf>
      <fill>
        <patternFill>
          <bgColor rgb="FFE67E22"/>
        </patternFill>
      </fill>
    </dxf>
    <dxf>
      <fill>
        <patternFill>
          <bgColor rgb="FFE74C3C"/>
        </patternFill>
      </fill>
    </dxf>
    <dxf>
      <fill>
        <patternFill>
          <bgColor theme="2" tint="-9.9948118533890809E-2"/>
        </patternFill>
      </fill>
    </dxf>
    <dxf>
      <fill>
        <patternFill>
          <bgColor rgb="FF00B0F0"/>
        </patternFill>
      </fill>
    </dxf>
    <dxf>
      <fill>
        <patternFill>
          <bgColor rgb="FF27AE60"/>
        </patternFill>
      </fill>
    </dxf>
    <dxf>
      <fill>
        <patternFill>
          <bgColor rgb="FFF1C40F"/>
        </patternFill>
      </fill>
    </dxf>
    <dxf>
      <fill>
        <patternFill>
          <bgColor rgb="FFF39C12"/>
        </patternFill>
      </fill>
    </dxf>
    <dxf>
      <fill>
        <patternFill>
          <bgColor rgb="FFE67E22"/>
        </patternFill>
      </fill>
    </dxf>
    <dxf>
      <fill>
        <patternFill>
          <bgColor rgb="FFE74C3C"/>
        </patternFill>
      </fill>
    </dxf>
    <dxf>
      <fill>
        <patternFill>
          <bgColor theme="2" tint="-9.9948118533890809E-2"/>
        </patternFill>
      </fill>
    </dxf>
    <dxf>
      <fill>
        <patternFill>
          <bgColor rgb="FF00B0F0"/>
        </patternFill>
      </fill>
    </dxf>
    <dxf>
      <fill>
        <patternFill>
          <bgColor rgb="FF27AE60"/>
        </patternFill>
      </fill>
    </dxf>
    <dxf>
      <fill>
        <patternFill>
          <bgColor rgb="FFF1C40F"/>
        </patternFill>
      </fill>
    </dxf>
    <dxf>
      <fill>
        <patternFill>
          <bgColor rgb="FFF39C12"/>
        </patternFill>
      </fill>
    </dxf>
    <dxf>
      <fill>
        <patternFill>
          <bgColor rgb="FFE67E22"/>
        </patternFill>
      </fill>
    </dxf>
    <dxf>
      <fill>
        <patternFill>
          <bgColor rgb="FFE74C3C"/>
        </patternFill>
      </fill>
    </dxf>
    <dxf>
      <fill>
        <patternFill>
          <bgColor theme="2" tint="-9.9948118533890809E-2"/>
        </patternFill>
      </fill>
    </dxf>
    <dxf>
      <fill>
        <patternFill>
          <bgColor rgb="FF00B0F0"/>
        </patternFill>
      </fill>
    </dxf>
    <dxf>
      <fill>
        <patternFill>
          <bgColor rgb="FF27AE60"/>
        </patternFill>
      </fill>
    </dxf>
    <dxf>
      <fill>
        <patternFill>
          <bgColor rgb="FFF1C40F"/>
        </patternFill>
      </fill>
    </dxf>
    <dxf>
      <fill>
        <patternFill>
          <bgColor rgb="FFF39C12"/>
        </patternFill>
      </fill>
    </dxf>
    <dxf>
      <fill>
        <patternFill>
          <bgColor rgb="FFE67E22"/>
        </patternFill>
      </fill>
    </dxf>
    <dxf>
      <fill>
        <patternFill>
          <bgColor rgb="FFE74C3C"/>
        </patternFill>
      </fill>
    </dxf>
    <dxf>
      <fill>
        <patternFill>
          <bgColor theme="2" tint="-9.9948118533890809E-2"/>
        </patternFill>
      </fill>
    </dxf>
    <dxf>
      <fill>
        <patternFill>
          <bgColor rgb="FF00B0F0"/>
        </patternFill>
      </fill>
    </dxf>
    <dxf>
      <fill>
        <patternFill>
          <bgColor rgb="FF27AE60"/>
        </patternFill>
      </fill>
    </dxf>
    <dxf>
      <fill>
        <patternFill>
          <bgColor rgb="FFF1C40F"/>
        </patternFill>
      </fill>
    </dxf>
    <dxf>
      <fill>
        <patternFill>
          <bgColor rgb="FFF39C12"/>
        </patternFill>
      </fill>
    </dxf>
    <dxf>
      <fill>
        <patternFill>
          <bgColor rgb="FFE67E22"/>
        </patternFill>
      </fill>
    </dxf>
    <dxf>
      <fill>
        <patternFill>
          <bgColor rgb="FFE74C3C"/>
        </patternFill>
      </fill>
    </dxf>
    <dxf>
      <fill>
        <patternFill>
          <bgColor theme="2" tint="-9.9948118533890809E-2"/>
        </patternFill>
      </fill>
    </dxf>
    <dxf>
      <fill>
        <patternFill>
          <bgColor rgb="FF00B0F0"/>
        </patternFill>
      </fill>
    </dxf>
    <dxf>
      <fill>
        <patternFill>
          <bgColor rgb="FF27AE60"/>
        </patternFill>
      </fill>
    </dxf>
    <dxf>
      <fill>
        <patternFill>
          <bgColor rgb="FFF1C40F"/>
        </patternFill>
      </fill>
    </dxf>
    <dxf>
      <fill>
        <patternFill>
          <bgColor rgb="FFF39C12"/>
        </patternFill>
      </fill>
    </dxf>
    <dxf>
      <fill>
        <patternFill>
          <bgColor rgb="FFE67E22"/>
        </patternFill>
      </fill>
    </dxf>
    <dxf>
      <fill>
        <patternFill>
          <bgColor rgb="FFE74C3C"/>
        </patternFill>
      </fill>
    </dxf>
    <dxf>
      <fill>
        <patternFill>
          <bgColor theme="2" tint="-9.9948118533890809E-2"/>
        </patternFill>
      </fill>
    </dxf>
    <dxf>
      <fill>
        <patternFill>
          <bgColor rgb="FF00B0F0"/>
        </patternFill>
      </fill>
    </dxf>
    <dxf>
      <fill>
        <patternFill>
          <bgColor rgb="FF27AE60"/>
        </patternFill>
      </fill>
    </dxf>
    <dxf>
      <fill>
        <patternFill>
          <bgColor rgb="FFF1C40F"/>
        </patternFill>
      </fill>
    </dxf>
    <dxf>
      <fill>
        <patternFill>
          <bgColor rgb="FFF39C12"/>
        </patternFill>
      </fill>
    </dxf>
    <dxf>
      <fill>
        <patternFill>
          <bgColor rgb="FFE67E22"/>
        </patternFill>
      </fill>
    </dxf>
    <dxf>
      <fill>
        <patternFill>
          <bgColor rgb="FFE74C3C"/>
        </patternFill>
      </fill>
    </dxf>
    <dxf>
      <fill>
        <patternFill>
          <bgColor theme="2" tint="-9.9948118533890809E-2"/>
        </patternFill>
      </fill>
    </dxf>
    <dxf>
      <fill>
        <patternFill>
          <bgColor rgb="FF00B0F0"/>
        </patternFill>
      </fill>
    </dxf>
    <dxf>
      <fill>
        <patternFill>
          <bgColor rgb="FF27AE60"/>
        </patternFill>
      </fill>
    </dxf>
    <dxf>
      <fill>
        <patternFill>
          <bgColor rgb="FFF1C40F"/>
        </patternFill>
      </fill>
    </dxf>
    <dxf>
      <fill>
        <patternFill>
          <bgColor rgb="FFF39C12"/>
        </patternFill>
      </fill>
    </dxf>
    <dxf>
      <fill>
        <patternFill>
          <bgColor rgb="FFE67E22"/>
        </patternFill>
      </fill>
    </dxf>
    <dxf>
      <fill>
        <patternFill>
          <bgColor rgb="FFE74C3C"/>
        </patternFill>
      </fill>
    </dxf>
    <dxf>
      <fill>
        <patternFill>
          <bgColor theme="2" tint="-9.9948118533890809E-2"/>
        </patternFill>
      </fill>
    </dxf>
    <dxf>
      <fill>
        <patternFill>
          <bgColor rgb="FF00B0F0"/>
        </patternFill>
      </fill>
    </dxf>
    <dxf>
      <fill>
        <patternFill>
          <bgColor rgb="FF27AE60"/>
        </patternFill>
      </fill>
    </dxf>
    <dxf>
      <fill>
        <patternFill>
          <bgColor rgb="FFF1C40F"/>
        </patternFill>
      </fill>
    </dxf>
    <dxf>
      <fill>
        <patternFill>
          <bgColor rgb="FFF39C12"/>
        </patternFill>
      </fill>
    </dxf>
    <dxf>
      <fill>
        <patternFill>
          <bgColor rgb="FFE67E22"/>
        </patternFill>
      </fill>
    </dxf>
    <dxf>
      <fill>
        <patternFill>
          <bgColor rgb="FFE74C3C"/>
        </patternFill>
      </fill>
    </dxf>
    <dxf>
      <fill>
        <patternFill>
          <bgColor theme="2" tint="-9.9948118533890809E-2"/>
        </patternFill>
      </fill>
    </dxf>
    <dxf>
      <fill>
        <patternFill>
          <bgColor rgb="FF00B0F0"/>
        </patternFill>
      </fill>
    </dxf>
    <dxf>
      <fill>
        <patternFill>
          <bgColor rgb="FF27AE60"/>
        </patternFill>
      </fill>
    </dxf>
    <dxf>
      <fill>
        <patternFill>
          <bgColor rgb="FFF1C40F"/>
        </patternFill>
      </fill>
    </dxf>
    <dxf>
      <fill>
        <patternFill>
          <bgColor rgb="FFF39C12"/>
        </patternFill>
      </fill>
    </dxf>
    <dxf>
      <fill>
        <patternFill>
          <bgColor rgb="FFE67E22"/>
        </patternFill>
      </fill>
    </dxf>
    <dxf>
      <fill>
        <patternFill>
          <bgColor rgb="FFE74C3C"/>
        </patternFill>
      </fill>
    </dxf>
    <dxf>
      <fill>
        <patternFill>
          <bgColor theme="2" tint="-9.9948118533890809E-2"/>
        </patternFill>
      </fill>
    </dxf>
    <dxf>
      <fill>
        <patternFill>
          <bgColor rgb="FF00B0F0"/>
        </patternFill>
      </fill>
    </dxf>
    <dxf>
      <fill>
        <patternFill>
          <bgColor rgb="FF27AE60"/>
        </patternFill>
      </fill>
    </dxf>
    <dxf>
      <fill>
        <patternFill>
          <bgColor rgb="FFF1C40F"/>
        </patternFill>
      </fill>
    </dxf>
    <dxf>
      <fill>
        <patternFill>
          <bgColor rgb="FFF39C12"/>
        </patternFill>
      </fill>
    </dxf>
    <dxf>
      <fill>
        <patternFill>
          <bgColor rgb="FFE67E22"/>
        </patternFill>
      </fill>
    </dxf>
    <dxf>
      <fill>
        <patternFill>
          <bgColor rgb="FFE74C3C"/>
        </patternFill>
      </fill>
    </dxf>
    <dxf>
      <fill>
        <patternFill>
          <bgColor theme="2" tint="-9.9948118533890809E-2"/>
        </patternFill>
      </fill>
    </dxf>
    <dxf>
      <fill>
        <patternFill>
          <bgColor rgb="FF00B0F0"/>
        </patternFill>
      </fill>
    </dxf>
    <dxf>
      <fill>
        <patternFill>
          <bgColor rgb="FF27AE60"/>
        </patternFill>
      </fill>
    </dxf>
    <dxf>
      <fill>
        <patternFill>
          <bgColor rgb="FFF1C40F"/>
        </patternFill>
      </fill>
    </dxf>
    <dxf>
      <fill>
        <patternFill>
          <bgColor rgb="FFF39C12"/>
        </patternFill>
      </fill>
    </dxf>
    <dxf>
      <fill>
        <patternFill>
          <bgColor rgb="FFE67E22"/>
        </patternFill>
      </fill>
    </dxf>
    <dxf>
      <fill>
        <patternFill>
          <bgColor rgb="FFE74C3C"/>
        </patternFill>
      </fill>
    </dxf>
    <dxf>
      <fill>
        <patternFill>
          <bgColor theme="2" tint="-9.9948118533890809E-2"/>
        </patternFill>
      </fill>
    </dxf>
    <dxf>
      <fill>
        <patternFill>
          <bgColor rgb="FF00B0F0"/>
        </patternFill>
      </fill>
    </dxf>
    <dxf>
      <fill>
        <patternFill>
          <bgColor rgb="FF27AE60"/>
        </patternFill>
      </fill>
    </dxf>
    <dxf>
      <fill>
        <patternFill>
          <bgColor rgb="FFF1C40F"/>
        </patternFill>
      </fill>
    </dxf>
    <dxf>
      <fill>
        <patternFill>
          <bgColor rgb="FFF39C12"/>
        </patternFill>
      </fill>
    </dxf>
    <dxf>
      <fill>
        <patternFill>
          <bgColor rgb="FFE67E22"/>
        </patternFill>
      </fill>
    </dxf>
    <dxf>
      <fill>
        <patternFill>
          <bgColor rgb="FFE74C3C"/>
        </patternFill>
      </fill>
    </dxf>
    <dxf>
      <fill>
        <patternFill>
          <bgColor theme="2" tint="-9.9948118533890809E-2"/>
        </patternFill>
      </fill>
    </dxf>
    <dxf>
      <fill>
        <patternFill>
          <bgColor rgb="FF00B0F0"/>
        </patternFill>
      </fill>
    </dxf>
    <dxf>
      <fill>
        <patternFill>
          <bgColor rgb="FF27AE60"/>
        </patternFill>
      </fill>
    </dxf>
    <dxf>
      <fill>
        <patternFill>
          <bgColor rgb="FFF1C40F"/>
        </patternFill>
      </fill>
    </dxf>
    <dxf>
      <fill>
        <patternFill>
          <bgColor rgb="FFF39C12"/>
        </patternFill>
      </fill>
    </dxf>
    <dxf>
      <fill>
        <patternFill>
          <bgColor rgb="FFE67E22"/>
        </patternFill>
      </fill>
    </dxf>
    <dxf>
      <fill>
        <patternFill>
          <bgColor rgb="FFE74C3C"/>
        </patternFill>
      </fill>
    </dxf>
    <dxf>
      <fill>
        <patternFill>
          <bgColor theme="2" tint="-9.9948118533890809E-2"/>
        </patternFill>
      </fill>
    </dxf>
    <dxf>
      <fill>
        <patternFill>
          <bgColor rgb="FF00B0F0"/>
        </patternFill>
      </fill>
    </dxf>
    <dxf>
      <fill>
        <patternFill>
          <bgColor rgb="FF27AE60"/>
        </patternFill>
      </fill>
    </dxf>
    <dxf>
      <fill>
        <patternFill>
          <bgColor rgb="FFF1C40F"/>
        </patternFill>
      </fill>
    </dxf>
    <dxf>
      <fill>
        <patternFill>
          <bgColor rgb="FFF39C12"/>
        </patternFill>
      </fill>
    </dxf>
    <dxf>
      <fill>
        <patternFill>
          <bgColor rgb="FFE67E22"/>
        </patternFill>
      </fill>
    </dxf>
    <dxf>
      <fill>
        <patternFill>
          <bgColor rgb="FFE74C3C"/>
        </patternFill>
      </fill>
    </dxf>
    <dxf>
      <fill>
        <patternFill>
          <bgColor theme="2" tint="-9.9948118533890809E-2"/>
        </patternFill>
      </fill>
    </dxf>
    <dxf>
      <fill>
        <patternFill>
          <bgColor rgb="FF00B0F0"/>
        </patternFill>
      </fill>
    </dxf>
    <dxf>
      <fill>
        <patternFill>
          <bgColor rgb="FF27AE60"/>
        </patternFill>
      </fill>
    </dxf>
    <dxf>
      <fill>
        <patternFill>
          <bgColor rgb="FFF1C40F"/>
        </patternFill>
      </fill>
    </dxf>
    <dxf>
      <fill>
        <patternFill>
          <bgColor rgb="FFF39C12"/>
        </patternFill>
      </fill>
    </dxf>
    <dxf>
      <fill>
        <patternFill>
          <bgColor rgb="FFE67E22"/>
        </patternFill>
      </fill>
    </dxf>
    <dxf>
      <fill>
        <patternFill>
          <bgColor rgb="FFE74C3C"/>
        </patternFill>
      </fill>
    </dxf>
    <dxf>
      <fill>
        <patternFill>
          <bgColor theme="2" tint="-9.9948118533890809E-2"/>
        </patternFill>
      </fill>
    </dxf>
    <dxf>
      <fill>
        <patternFill>
          <bgColor rgb="FF00B0F0"/>
        </patternFill>
      </fill>
    </dxf>
    <dxf>
      <fill>
        <patternFill>
          <bgColor rgb="FF27AE60"/>
        </patternFill>
      </fill>
    </dxf>
    <dxf>
      <fill>
        <patternFill>
          <bgColor rgb="FFF1C40F"/>
        </patternFill>
      </fill>
    </dxf>
    <dxf>
      <fill>
        <patternFill>
          <bgColor rgb="FFF39C12"/>
        </patternFill>
      </fill>
    </dxf>
    <dxf>
      <fill>
        <patternFill>
          <bgColor rgb="FFE67E22"/>
        </patternFill>
      </fill>
    </dxf>
    <dxf>
      <fill>
        <patternFill>
          <bgColor rgb="FFE74C3C"/>
        </patternFill>
      </fill>
    </dxf>
    <dxf>
      <fill>
        <patternFill>
          <bgColor theme="2" tint="-9.9948118533890809E-2"/>
        </patternFill>
      </fill>
    </dxf>
    <dxf>
      <fill>
        <patternFill>
          <bgColor rgb="FF00B0F0"/>
        </patternFill>
      </fill>
    </dxf>
    <dxf>
      <fill>
        <patternFill>
          <bgColor rgb="FF27AE60"/>
        </patternFill>
      </fill>
    </dxf>
    <dxf>
      <fill>
        <patternFill>
          <bgColor rgb="FFF1C40F"/>
        </patternFill>
      </fill>
    </dxf>
    <dxf>
      <fill>
        <patternFill>
          <bgColor rgb="FFF39C12"/>
        </patternFill>
      </fill>
    </dxf>
    <dxf>
      <fill>
        <patternFill>
          <bgColor rgb="FFE67E22"/>
        </patternFill>
      </fill>
    </dxf>
    <dxf>
      <fill>
        <patternFill>
          <bgColor rgb="FFE74C3C"/>
        </patternFill>
      </fill>
    </dxf>
    <dxf>
      <fill>
        <patternFill>
          <bgColor theme="2" tint="-9.9948118533890809E-2"/>
        </patternFill>
      </fill>
    </dxf>
    <dxf>
      <fill>
        <patternFill>
          <bgColor rgb="FF00B0F0"/>
        </patternFill>
      </fill>
    </dxf>
    <dxf>
      <fill>
        <patternFill>
          <bgColor rgb="FF27AE60"/>
        </patternFill>
      </fill>
    </dxf>
    <dxf>
      <fill>
        <patternFill>
          <bgColor rgb="FFF1C40F"/>
        </patternFill>
      </fill>
    </dxf>
    <dxf>
      <fill>
        <patternFill>
          <bgColor rgb="FFF39C12"/>
        </patternFill>
      </fill>
    </dxf>
    <dxf>
      <fill>
        <patternFill>
          <bgColor rgb="FFE67E22"/>
        </patternFill>
      </fill>
    </dxf>
    <dxf>
      <fill>
        <patternFill>
          <bgColor rgb="FFE74C3C"/>
        </patternFill>
      </fill>
    </dxf>
    <dxf>
      <fill>
        <patternFill>
          <bgColor theme="2" tint="-9.9948118533890809E-2"/>
        </patternFill>
      </fill>
    </dxf>
    <dxf>
      <fill>
        <patternFill>
          <bgColor rgb="FF00B0F0"/>
        </patternFill>
      </fill>
    </dxf>
    <dxf>
      <fill>
        <patternFill>
          <bgColor rgb="FF27AE60"/>
        </patternFill>
      </fill>
    </dxf>
    <dxf>
      <fill>
        <patternFill>
          <bgColor rgb="FFF1C40F"/>
        </patternFill>
      </fill>
    </dxf>
    <dxf>
      <fill>
        <patternFill>
          <bgColor rgb="FFF39C12"/>
        </patternFill>
      </fill>
    </dxf>
    <dxf>
      <fill>
        <patternFill>
          <bgColor rgb="FFE67E22"/>
        </patternFill>
      </fill>
    </dxf>
    <dxf>
      <fill>
        <patternFill>
          <bgColor rgb="FFE74C3C"/>
        </patternFill>
      </fill>
    </dxf>
    <dxf>
      <fill>
        <patternFill>
          <bgColor theme="2" tint="-9.9948118533890809E-2"/>
        </patternFill>
      </fill>
    </dxf>
    <dxf>
      <fill>
        <patternFill>
          <bgColor rgb="FF00B0F0"/>
        </patternFill>
      </fill>
    </dxf>
    <dxf>
      <fill>
        <patternFill>
          <bgColor rgb="FF27AE60"/>
        </patternFill>
      </fill>
    </dxf>
    <dxf>
      <fill>
        <patternFill>
          <bgColor rgb="FFF1C40F"/>
        </patternFill>
      </fill>
    </dxf>
    <dxf>
      <fill>
        <patternFill>
          <bgColor rgb="FFF39C12"/>
        </patternFill>
      </fill>
    </dxf>
    <dxf>
      <fill>
        <patternFill>
          <bgColor rgb="FFE67E22"/>
        </patternFill>
      </fill>
    </dxf>
    <dxf>
      <fill>
        <patternFill>
          <bgColor rgb="FFE74C3C"/>
        </patternFill>
      </fill>
    </dxf>
    <dxf>
      <fill>
        <patternFill>
          <bgColor theme="2" tint="-9.9948118533890809E-2"/>
        </patternFill>
      </fill>
    </dxf>
    <dxf>
      <fill>
        <patternFill>
          <bgColor rgb="FF00B0F0"/>
        </patternFill>
      </fill>
    </dxf>
    <dxf>
      <fill>
        <patternFill>
          <bgColor rgb="FF27AE60"/>
        </patternFill>
      </fill>
    </dxf>
    <dxf>
      <fill>
        <patternFill>
          <bgColor rgb="FFF1C40F"/>
        </patternFill>
      </fill>
    </dxf>
    <dxf>
      <fill>
        <patternFill>
          <bgColor rgb="FFF39C12"/>
        </patternFill>
      </fill>
    </dxf>
    <dxf>
      <fill>
        <patternFill>
          <bgColor rgb="FFE67E22"/>
        </patternFill>
      </fill>
    </dxf>
    <dxf>
      <fill>
        <patternFill>
          <bgColor rgb="FFE74C3C"/>
        </patternFill>
      </fill>
    </dxf>
    <dxf>
      <fill>
        <patternFill>
          <bgColor theme="2" tint="-9.9948118533890809E-2"/>
        </patternFill>
      </fill>
    </dxf>
    <dxf>
      <fill>
        <patternFill>
          <bgColor rgb="FF00B0F0"/>
        </patternFill>
      </fill>
    </dxf>
    <dxf>
      <fill>
        <patternFill>
          <bgColor rgb="FF27AE60"/>
        </patternFill>
      </fill>
    </dxf>
    <dxf>
      <fill>
        <patternFill>
          <bgColor rgb="FFF1C40F"/>
        </patternFill>
      </fill>
    </dxf>
    <dxf>
      <fill>
        <patternFill>
          <bgColor rgb="FFF39C12"/>
        </patternFill>
      </fill>
    </dxf>
    <dxf>
      <fill>
        <patternFill>
          <bgColor rgb="FFE67E22"/>
        </patternFill>
      </fill>
    </dxf>
    <dxf>
      <fill>
        <patternFill>
          <bgColor rgb="FFE74C3C"/>
        </patternFill>
      </fill>
    </dxf>
    <dxf>
      <fill>
        <patternFill>
          <bgColor theme="2" tint="-9.9948118533890809E-2"/>
        </patternFill>
      </fill>
    </dxf>
    <dxf>
      <fill>
        <patternFill>
          <bgColor rgb="FF00B0F0"/>
        </patternFill>
      </fill>
    </dxf>
    <dxf>
      <fill>
        <patternFill>
          <bgColor rgb="FF27AE60"/>
        </patternFill>
      </fill>
    </dxf>
    <dxf>
      <fill>
        <patternFill>
          <bgColor rgb="FFF1C40F"/>
        </patternFill>
      </fill>
    </dxf>
    <dxf>
      <fill>
        <patternFill>
          <bgColor rgb="FFF39C12"/>
        </patternFill>
      </fill>
    </dxf>
    <dxf>
      <fill>
        <patternFill>
          <bgColor rgb="FFE67E22"/>
        </patternFill>
      </fill>
    </dxf>
    <dxf>
      <fill>
        <patternFill>
          <bgColor rgb="FFE74C3C"/>
        </patternFill>
      </fill>
    </dxf>
    <dxf>
      <fill>
        <patternFill>
          <bgColor theme="2" tint="-9.9948118533890809E-2"/>
        </patternFill>
      </fill>
    </dxf>
    <dxf>
      <fill>
        <patternFill>
          <bgColor rgb="FF00B0F0"/>
        </patternFill>
      </fill>
    </dxf>
    <dxf>
      <fill>
        <patternFill>
          <bgColor rgb="FF27AE60"/>
        </patternFill>
      </fill>
    </dxf>
    <dxf>
      <fill>
        <patternFill>
          <bgColor rgb="FFF1C40F"/>
        </patternFill>
      </fill>
    </dxf>
    <dxf>
      <fill>
        <patternFill>
          <bgColor rgb="FFF39C12"/>
        </patternFill>
      </fill>
    </dxf>
    <dxf>
      <fill>
        <patternFill>
          <bgColor rgb="FFE67E22"/>
        </patternFill>
      </fill>
    </dxf>
    <dxf>
      <fill>
        <patternFill>
          <bgColor rgb="FFE74C3C"/>
        </patternFill>
      </fill>
    </dxf>
    <dxf>
      <fill>
        <patternFill>
          <bgColor theme="2" tint="-9.9948118533890809E-2"/>
        </patternFill>
      </fill>
    </dxf>
    <dxf>
      <fill>
        <patternFill>
          <bgColor rgb="FF00B0F0"/>
        </patternFill>
      </fill>
    </dxf>
    <dxf>
      <fill>
        <patternFill>
          <bgColor rgb="FF27AE60"/>
        </patternFill>
      </fill>
    </dxf>
    <dxf>
      <fill>
        <patternFill>
          <bgColor rgb="FFF1C40F"/>
        </patternFill>
      </fill>
    </dxf>
    <dxf>
      <fill>
        <patternFill>
          <bgColor rgb="FFF39C12"/>
        </patternFill>
      </fill>
    </dxf>
    <dxf>
      <fill>
        <patternFill>
          <bgColor rgb="FFE67E22"/>
        </patternFill>
      </fill>
    </dxf>
    <dxf>
      <fill>
        <patternFill>
          <bgColor rgb="FFE74C3C"/>
        </patternFill>
      </fill>
    </dxf>
    <dxf>
      <fill>
        <patternFill>
          <bgColor theme="2" tint="-9.9948118533890809E-2"/>
        </patternFill>
      </fill>
    </dxf>
    <dxf>
      <fill>
        <patternFill>
          <bgColor rgb="FF00B0F0"/>
        </patternFill>
      </fill>
    </dxf>
    <dxf>
      <fill>
        <patternFill>
          <bgColor rgb="FF27AE60"/>
        </patternFill>
      </fill>
    </dxf>
    <dxf>
      <fill>
        <patternFill>
          <bgColor rgb="FFF1C40F"/>
        </patternFill>
      </fill>
    </dxf>
    <dxf>
      <fill>
        <patternFill>
          <bgColor rgb="FFF39C12"/>
        </patternFill>
      </fill>
    </dxf>
    <dxf>
      <fill>
        <patternFill>
          <bgColor rgb="FFE67E22"/>
        </patternFill>
      </fill>
    </dxf>
    <dxf>
      <fill>
        <patternFill>
          <bgColor rgb="FFE74C3C"/>
        </patternFill>
      </fill>
    </dxf>
    <dxf>
      <fill>
        <patternFill>
          <bgColor theme="2" tint="-9.9948118533890809E-2"/>
        </patternFill>
      </fill>
    </dxf>
    <dxf>
      <fill>
        <patternFill>
          <bgColor rgb="FF00B0F0"/>
        </patternFill>
      </fill>
    </dxf>
    <dxf>
      <fill>
        <patternFill>
          <bgColor rgb="FF27AE60"/>
        </patternFill>
      </fill>
    </dxf>
    <dxf>
      <fill>
        <patternFill>
          <bgColor rgb="FFF1C40F"/>
        </patternFill>
      </fill>
    </dxf>
    <dxf>
      <fill>
        <patternFill>
          <bgColor rgb="FFF39C12"/>
        </patternFill>
      </fill>
    </dxf>
    <dxf>
      <fill>
        <patternFill>
          <bgColor rgb="FFE67E22"/>
        </patternFill>
      </fill>
    </dxf>
    <dxf>
      <fill>
        <patternFill>
          <bgColor rgb="FFE74C3C"/>
        </patternFill>
      </fill>
    </dxf>
    <dxf>
      <fill>
        <patternFill>
          <bgColor theme="2" tint="-9.9948118533890809E-2"/>
        </patternFill>
      </fill>
    </dxf>
    <dxf>
      <fill>
        <patternFill>
          <bgColor rgb="FF00B0F0"/>
        </patternFill>
      </fill>
    </dxf>
    <dxf>
      <fill>
        <patternFill>
          <bgColor rgb="FF27AE60"/>
        </patternFill>
      </fill>
    </dxf>
    <dxf>
      <fill>
        <patternFill>
          <bgColor rgb="FFF1C40F"/>
        </patternFill>
      </fill>
    </dxf>
    <dxf>
      <fill>
        <patternFill>
          <bgColor rgb="FFF39C12"/>
        </patternFill>
      </fill>
    </dxf>
    <dxf>
      <fill>
        <patternFill>
          <bgColor rgb="FFE67E22"/>
        </patternFill>
      </fill>
    </dxf>
    <dxf>
      <fill>
        <patternFill>
          <bgColor rgb="FFE74C3C"/>
        </patternFill>
      </fill>
    </dxf>
    <dxf>
      <fill>
        <patternFill>
          <bgColor theme="2" tint="-9.9948118533890809E-2"/>
        </patternFill>
      </fill>
    </dxf>
    <dxf>
      <fill>
        <patternFill>
          <bgColor rgb="FF00B0F0"/>
        </patternFill>
      </fill>
    </dxf>
    <dxf>
      <fill>
        <patternFill>
          <bgColor rgb="FF27AE60"/>
        </patternFill>
      </fill>
    </dxf>
    <dxf>
      <fill>
        <patternFill>
          <bgColor rgb="FFF1C40F"/>
        </patternFill>
      </fill>
    </dxf>
    <dxf>
      <fill>
        <patternFill>
          <bgColor rgb="FFF39C12"/>
        </patternFill>
      </fill>
    </dxf>
    <dxf>
      <fill>
        <patternFill>
          <bgColor rgb="FFE67E22"/>
        </patternFill>
      </fill>
    </dxf>
    <dxf>
      <fill>
        <patternFill>
          <bgColor rgb="FFE74C3C"/>
        </patternFill>
      </fill>
    </dxf>
    <dxf>
      <fill>
        <patternFill>
          <bgColor theme="2" tint="-9.9948118533890809E-2"/>
        </patternFill>
      </fill>
    </dxf>
    <dxf>
      <fill>
        <patternFill>
          <bgColor rgb="FF00B0F0"/>
        </patternFill>
      </fill>
    </dxf>
    <dxf>
      <fill>
        <patternFill>
          <bgColor rgb="FF27AE60"/>
        </patternFill>
      </fill>
    </dxf>
    <dxf>
      <fill>
        <patternFill>
          <bgColor rgb="FFF1C40F"/>
        </patternFill>
      </fill>
    </dxf>
    <dxf>
      <fill>
        <patternFill>
          <bgColor rgb="FFF39C12"/>
        </patternFill>
      </fill>
    </dxf>
    <dxf>
      <fill>
        <patternFill>
          <bgColor rgb="FFE67E22"/>
        </patternFill>
      </fill>
    </dxf>
    <dxf>
      <fill>
        <patternFill>
          <bgColor rgb="FFE74C3C"/>
        </patternFill>
      </fill>
    </dxf>
    <dxf>
      <fill>
        <patternFill>
          <bgColor theme="2" tint="-9.9948118533890809E-2"/>
        </patternFill>
      </fill>
    </dxf>
    <dxf>
      <fill>
        <patternFill>
          <bgColor rgb="FF00B0F0"/>
        </patternFill>
      </fill>
    </dxf>
    <dxf>
      <fill>
        <patternFill>
          <bgColor rgb="FF27AE60"/>
        </patternFill>
      </fill>
    </dxf>
    <dxf>
      <fill>
        <patternFill>
          <bgColor rgb="FFF1C40F"/>
        </patternFill>
      </fill>
    </dxf>
    <dxf>
      <fill>
        <patternFill>
          <bgColor rgb="FFF39C12"/>
        </patternFill>
      </fill>
    </dxf>
    <dxf>
      <fill>
        <patternFill>
          <bgColor rgb="FFE67E22"/>
        </patternFill>
      </fill>
    </dxf>
    <dxf>
      <fill>
        <patternFill>
          <bgColor rgb="FFE74C3C"/>
        </patternFill>
      </fill>
    </dxf>
    <dxf>
      <fill>
        <patternFill>
          <bgColor theme="2" tint="-9.9948118533890809E-2"/>
        </patternFill>
      </fill>
    </dxf>
    <dxf>
      <fill>
        <patternFill>
          <bgColor rgb="FF00B0F0"/>
        </patternFill>
      </fill>
    </dxf>
    <dxf>
      <fill>
        <patternFill>
          <bgColor rgb="FF27AE60"/>
        </patternFill>
      </fill>
    </dxf>
    <dxf>
      <fill>
        <patternFill>
          <bgColor rgb="FFF1C40F"/>
        </patternFill>
      </fill>
    </dxf>
    <dxf>
      <fill>
        <patternFill>
          <bgColor rgb="FFF39C12"/>
        </patternFill>
      </fill>
    </dxf>
    <dxf>
      <fill>
        <patternFill>
          <bgColor rgb="FFE67E22"/>
        </patternFill>
      </fill>
    </dxf>
    <dxf>
      <fill>
        <patternFill>
          <bgColor rgb="FFE74C3C"/>
        </patternFill>
      </fill>
    </dxf>
    <dxf>
      <fill>
        <patternFill>
          <bgColor theme="2" tint="-9.9948118533890809E-2"/>
        </patternFill>
      </fill>
    </dxf>
    <dxf>
      <fill>
        <patternFill>
          <bgColor rgb="FF00B0F0"/>
        </patternFill>
      </fill>
    </dxf>
    <dxf>
      <fill>
        <patternFill>
          <bgColor rgb="FF27AE60"/>
        </patternFill>
      </fill>
    </dxf>
    <dxf>
      <fill>
        <patternFill>
          <bgColor rgb="FFF1C40F"/>
        </patternFill>
      </fill>
    </dxf>
    <dxf>
      <fill>
        <patternFill>
          <bgColor rgb="FFF39C12"/>
        </patternFill>
      </fill>
    </dxf>
    <dxf>
      <fill>
        <patternFill>
          <bgColor rgb="FFE67E22"/>
        </patternFill>
      </fill>
    </dxf>
    <dxf>
      <fill>
        <patternFill>
          <bgColor rgb="FFE74C3C"/>
        </patternFill>
      </fill>
    </dxf>
    <dxf>
      <fill>
        <patternFill>
          <bgColor theme="2" tint="-9.9948118533890809E-2"/>
        </patternFill>
      </fill>
    </dxf>
    <dxf>
      <fill>
        <patternFill>
          <bgColor rgb="FF00B0F0"/>
        </patternFill>
      </fill>
    </dxf>
    <dxf>
      <fill>
        <patternFill>
          <bgColor rgb="FF27AE60"/>
        </patternFill>
      </fill>
    </dxf>
    <dxf>
      <fill>
        <patternFill>
          <bgColor rgb="FFF1C40F"/>
        </patternFill>
      </fill>
    </dxf>
    <dxf>
      <fill>
        <patternFill>
          <bgColor rgb="FFF39C12"/>
        </patternFill>
      </fill>
    </dxf>
    <dxf>
      <fill>
        <patternFill>
          <bgColor rgb="FFE67E22"/>
        </patternFill>
      </fill>
    </dxf>
    <dxf>
      <fill>
        <patternFill>
          <bgColor rgb="FFE74C3C"/>
        </patternFill>
      </fill>
    </dxf>
    <dxf>
      <fill>
        <patternFill>
          <bgColor theme="2" tint="-9.9948118533890809E-2"/>
        </patternFill>
      </fill>
    </dxf>
    <dxf>
      <fill>
        <patternFill>
          <bgColor rgb="FF00B0F0"/>
        </patternFill>
      </fill>
    </dxf>
    <dxf>
      <fill>
        <patternFill>
          <bgColor rgb="FF27AE60"/>
        </patternFill>
      </fill>
    </dxf>
    <dxf>
      <fill>
        <patternFill>
          <bgColor rgb="FFF1C40F"/>
        </patternFill>
      </fill>
    </dxf>
    <dxf>
      <fill>
        <patternFill>
          <bgColor rgb="FFF39C12"/>
        </patternFill>
      </fill>
    </dxf>
    <dxf>
      <fill>
        <patternFill>
          <bgColor rgb="FFE67E22"/>
        </patternFill>
      </fill>
    </dxf>
    <dxf>
      <fill>
        <patternFill>
          <bgColor rgb="FFE74C3C"/>
        </patternFill>
      </fill>
    </dxf>
    <dxf>
      <fill>
        <patternFill>
          <bgColor theme="2" tint="-9.9948118533890809E-2"/>
        </patternFill>
      </fill>
    </dxf>
    <dxf>
      <fill>
        <patternFill>
          <bgColor rgb="FF00B0F0"/>
        </patternFill>
      </fill>
    </dxf>
    <dxf>
      <fill>
        <patternFill>
          <bgColor rgb="FF27AE60"/>
        </patternFill>
      </fill>
    </dxf>
    <dxf>
      <fill>
        <patternFill>
          <bgColor rgb="FFF1C40F"/>
        </patternFill>
      </fill>
    </dxf>
    <dxf>
      <fill>
        <patternFill>
          <bgColor rgb="FFF39C12"/>
        </patternFill>
      </fill>
    </dxf>
    <dxf>
      <fill>
        <patternFill>
          <bgColor rgb="FFE67E22"/>
        </patternFill>
      </fill>
    </dxf>
    <dxf>
      <fill>
        <patternFill>
          <bgColor rgb="FFE74C3C"/>
        </patternFill>
      </fill>
    </dxf>
    <dxf>
      <fill>
        <patternFill>
          <bgColor theme="2" tint="-9.9948118533890809E-2"/>
        </patternFill>
      </fill>
    </dxf>
    <dxf>
      <fill>
        <patternFill>
          <bgColor rgb="FF00B0F0"/>
        </patternFill>
      </fill>
    </dxf>
    <dxf>
      <fill>
        <patternFill>
          <bgColor rgb="FF27AE60"/>
        </patternFill>
      </fill>
    </dxf>
    <dxf>
      <fill>
        <patternFill>
          <bgColor rgb="FFF1C40F"/>
        </patternFill>
      </fill>
    </dxf>
    <dxf>
      <fill>
        <patternFill>
          <bgColor rgb="FFF39C12"/>
        </patternFill>
      </fill>
    </dxf>
    <dxf>
      <fill>
        <patternFill>
          <bgColor rgb="FFE67E22"/>
        </patternFill>
      </fill>
    </dxf>
    <dxf>
      <fill>
        <patternFill>
          <bgColor rgb="FFE74C3C"/>
        </patternFill>
      </fill>
    </dxf>
    <dxf>
      <fill>
        <patternFill>
          <bgColor theme="2" tint="-9.9948118533890809E-2"/>
        </patternFill>
      </fill>
    </dxf>
    <dxf>
      <fill>
        <patternFill>
          <bgColor rgb="FF00B0F0"/>
        </patternFill>
      </fill>
    </dxf>
    <dxf>
      <fill>
        <patternFill>
          <bgColor rgb="FF27AE60"/>
        </patternFill>
      </fill>
    </dxf>
    <dxf>
      <fill>
        <patternFill>
          <bgColor rgb="FFF1C40F"/>
        </patternFill>
      </fill>
    </dxf>
    <dxf>
      <fill>
        <patternFill>
          <bgColor rgb="FFF39C12"/>
        </patternFill>
      </fill>
    </dxf>
    <dxf>
      <fill>
        <patternFill>
          <bgColor rgb="FFE67E22"/>
        </patternFill>
      </fill>
    </dxf>
    <dxf>
      <fill>
        <patternFill>
          <bgColor rgb="FFE74C3C"/>
        </patternFill>
      </fill>
    </dxf>
    <dxf>
      <fill>
        <patternFill>
          <bgColor theme="2" tint="-9.9948118533890809E-2"/>
        </patternFill>
      </fill>
    </dxf>
    <dxf>
      <fill>
        <patternFill>
          <bgColor rgb="FF00B0F0"/>
        </patternFill>
      </fill>
    </dxf>
    <dxf>
      <fill>
        <patternFill>
          <bgColor rgb="FF27AE60"/>
        </patternFill>
      </fill>
    </dxf>
    <dxf>
      <fill>
        <patternFill>
          <bgColor rgb="FFF1C40F"/>
        </patternFill>
      </fill>
    </dxf>
    <dxf>
      <fill>
        <patternFill>
          <bgColor rgb="FFF39C12"/>
        </patternFill>
      </fill>
    </dxf>
    <dxf>
      <fill>
        <patternFill>
          <bgColor rgb="FFE67E22"/>
        </patternFill>
      </fill>
    </dxf>
    <dxf>
      <fill>
        <patternFill>
          <bgColor rgb="FFE74C3C"/>
        </patternFill>
      </fill>
    </dxf>
    <dxf>
      <fill>
        <patternFill>
          <bgColor theme="2" tint="-9.9948118533890809E-2"/>
        </patternFill>
      </fill>
    </dxf>
    <dxf>
      <fill>
        <patternFill>
          <bgColor rgb="FF00B0F0"/>
        </patternFill>
      </fill>
    </dxf>
    <dxf>
      <fill>
        <patternFill>
          <bgColor rgb="FF27AE60"/>
        </patternFill>
      </fill>
    </dxf>
    <dxf>
      <fill>
        <patternFill>
          <bgColor rgb="FFF1C40F"/>
        </patternFill>
      </fill>
    </dxf>
    <dxf>
      <fill>
        <patternFill>
          <bgColor rgb="FFF39C12"/>
        </patternFill>
      </fill>
    </dxf>
    <dxf>
      <fill>
        <patternFill>
          <bgColor rgb="FFE67E22"/>
        </patternFill>
      </fill>
    </dxf>
    <dxf>
      <fill>
        <patternFill>
          <bgColor rgb="FFE74C3C"/>
        </patternFill>
      </fill>
    </dxf>
    <dxf>
      <fill>
        <patternFill>
          <bgColor theme="2" tint="-9.9948118533890809E-2"/>
        </patternFill>
      </fill>
    </dxf>
    <dxf>
      <fill>
        <patternFill>
          <bgColor rgb="FF00B0F0"/>
        </patternFill>
      </fill>
    </dxf>
    <dxf>
      <fill>
        <patternFill>
          <bgColor rgb="FF27AE60"/>
        </patternFill>
      </fill>
    </dxf>
    <dxf>
      <fill>
        <patternFill>
          <bgColor rgb="FFF1C40F"/>
        </patternFill>
      </fill>
    </dxf>
    <dxf>
      <fill>
        <patternFill>
          <bgColor rgb="FFF39C12"/>
        </patternFill>
      </fill>
    </dxf>
    <dxf>
      <fill>
        <patternFill>
          <bgColor rgb="FFE67E22"/>
        </patternFill>
      </fill>
    </dxf>
    <dxf>
      <fill>
        <patternFill>
          <bgColor rgb="FFE74C3C"/>
        </patternFill>
      </fill>
    </dxf>
    <dxf>
      <fill>
        <patternFill>
          <bgColor theme="2" tint="-9.9948118533890809E-2"/>
        </patternFill>
      </fill>
    </dxf>
    <dxf>
      <fill>
        <patternFill>
          <bgColor rgb="FF00B0F0"/>
        </patternFill>
      </fill>
    </dxf>
    <dxf>
      <fill>
        <patternFill>
          <bgColor rgb="FF27AE60"/>
        </patternFill>
      </fill>
    </dxf>
    <dxf>
      <fill>
        <patternFill>
          <bgColor rgb="FFF1C40F"/>
        </patternFill>
      </fill>
    </dxf>
    <dxf>
      <fill>
        <patternFill>
          <bgColor rgb="FFF39C12"/>
        </patternFill>
      </fill>
    </dxf>
    <dxf>
      <fill>
        <patternFill>
          <bgColor rgb="FFE67E22"/>
        </patternFill>
      </fill>
    </dxf>
    <dxf>
      <fill>
        <patternFill>
          <bgColor rgb="FFE74C3C"/>
        </patternFill>
      </fill>
    </dxf>
    <dxf>
      <fill>
        <patternFill>
          <bgColor theme="2" tint="-9.9948118533890809E-2"/>
        </patternFill>
      </fill>
    </dxf>
    <dxf>
      <fill>
        <patternFill>
          <bgColor rgb="FF00B0F0"/>
        </patternFill>
      </fill>
    </dxf>
    <dxf>
      <fill>
        <patternFill>
          <bgColor rgb="FF27AE60"/>
        </patternFill>
      </fill>
    </dxf>
    <dxf>
      <fill>
        <patternFill>
          <bgColor rgb="FFF1C40F"/>
        </patternFill>
      </fill>
    </dxf>
    <dxf>
      <fill>
        <patternFill>
          <bgColor rgb="FFF39C12"/>
        </patternFill>
      </fill>
    </dxf>
    <dxf>
      <fill>
        <patternFill>
          <bgColor rgb="FFE67E22"/>
        </patternFill>
      </fill>
    </dxf>
    <dxf>
      <fill>
        <patternFill>
          <bgColor rgb="FFE74C3C"/>
        </patternFill>
      </fill>
    </dxf>
    <dxf>
      <fill>
        <patternFill>
          <bgColor theme="2" tint="-9.9948118533890809E-2"/>
        </patternFill>
      </fill>
    </dxf>
    <dxf>
      <fill>
        <patternFill>
          <bgColor rgb="FF00B0F0"/>
        </patternFill>
      </fill>
    </dxf>
    <dxf>
      <fill>
        <patternFill>
          <bgColor rgb="FF27AE60"/>
        </patternFill>
      </fill>
    </dxf>
    <dxf>
      <fill>
        <patternFill>
          <bgColor rgb="FFF1C40F"/>
        </patternFill>
      </fill>
    </dxf>
    <dxf>
      <fill>
        <patternFill>
          <bgColor rgb="FFF39C12"/>
        </patternFill>
      </fill>
    </dxf>
    <dxf>
      <fill>
        <patternFill>
          <bgColor rgb="FFE67E22"/>
        </patternFill>
      </fill>
    </dxf>
    <dxf>
      <fill>
        <patternFill>
          <bgColor rgb="FFE74C3C"/>
        </patternFill>
      </fill>
    </dxf>
    <dxf>
      <fill>
        <patternFill>
          <bgColor theme="2" tint="-9.9948118533890809E-2"/>
        </patternFill>
      </fill>
    </dxf>
    <dxf>
      <fill>
        <patternFill>
          <bgColor rgb="FF00B0F0"/>
        </patternFill>
      </fill>
    </dxf>
    <dxf>
      <fill>
        <patternFill>
          <bgColor rgb="FF27AE60"/>
        </patternFill>
      </fill>
    </dxf>
    <dxf>
      <fill>
        <patternFill>
          <bgColor rgb="FFF1C40F"/>
        </patternFill>
      </fill>
    </dxf>
    <dxf>
      <fill>
        <patternFill>
          <bgColor rgb="FFF39C12"/>
        </patternFill>
      </fill>
    </dxf>
    <dxf>
      <fill>
        <patternFill>
          <bgColor rgb="FFE67E22"/>
        </patternFill>
      </fill>
    </dxf>
    <dxf>
      <fill>
        <patternFill>
          <bgColor rgb="FFE74C3C"/>
        </patternFill>
      </fill>
    </dxf>
    <dxf>
      <fill>
        <patternFill>
          <bgColor theme="2" tint="-9.9948118533890809E-2"/>
        </patternFill>
      </fill>
    </dxf>
    <dxf>
      <fill>
        <patternFill>
          <bgColor rgb="FF00B0F0"/>
        </patternFill>
      </fill>
    </dxf>
    <dxf>
      <fill>
        <patternFill>
          <bgColor rgb="FF27AE60"/>
        </patternFill>
      </fill>
    </dxf>
    <dxf>
      <fill>
        <patternFill>
          <bgColor rgb="FFF1C40F"/>
        </patternFill>
      </fill>
    </dxf>
    <dxf>
      <fill>
        <patternFill>
          <bgColor rgb="FFF39C12"/>
        </patternFill>
      </fill>
    </dxf>
    <dxf>
      <fill>
        <patternFill>
          <bgColor rgb="FFE67E22"/>
        </patternFill>
      </fill>
    </dxf>
    <dxf>
      <fill>
        <patternFill>
          <bgColor rgb="FFE74C3C"/>
        </patternFill>
      </fill>
    </dxf>
    <dxf>
      <fill>
        <patternFill>
          <bgColor theme="2" tint="-9.9948118533890809E-2"/>
        </patternFill>
      </fill>
    </dxf>
    <dxf>
      <fill>
        <patternFill>
          <bgColor rgb="FF00B0F0"/>
        </patternFill>
      </fill>
    </dxf>
    <dxf>
      <fill>
        <patternFill>
          <bgColor rgb="FF27AE60"/>
        </patternFill>
      </fill>
    </dxf>
    <dxf>
      <fill>
        <patternFill>
          <bgColor rgb="FFF1C40F"/>
        </patternFill>
      </fill>
    </dxf>
    <dxf>
      <fill>
        <patternFill>
          <bgColor rgb="FFF39C12"/>
        </patternFill>
      </fill>
    </dxf>
    <dxf>
      <fill>
        <patternFill>
          <bgColor rgb="FFE67E22"/>
        </patternFill>
      </fill>
    </dxf>
    <dxf>
      <fill>
        <patternFill>
          <bgColor rgb="FFE74C3C"/>
        </patternFill>
      </fill>
    </dxf>
    <dxf>
      <fill>
        <patternFill>
          <bgColor theme="2" tint="-9.9948118533890809E-2"/>
        </patternFill>
      </fill>
    </dxf>
    <dxf>
      <fill>
        <patternFill>
          <bgColor rgb="FF00B0F0"/>
        </patternFill>
      </fill>
    </dxf>
    <dxf>
      <fill>
        <patternFill>
          <bgColor rgb="FF27AE60"/>
        </patternFill>
      </fill>
    </dxf>
    <dxf>
      <fill>
        <patternFill>
          <bgColor rgb="FFF1C40F"/>
        </patternFill>
      </fill>
    </dxf>
    <dxf>
      <fill>
        <patternFill>
          <bgColor rgb="FFF39C12"/>
        </patternFill>
      </fill>
    </dxf>
    <dxf>
      <fill>
        <patternFill>
          <bgColor rgb="FFE67E22"/>
        </patternFill>
      </fill>
    </dxf>
    <dxf>
      <fill>
        <patternFill>
          <bgColor rgb="FFE74C3C"/>
        </patternFill>
      </fill>
    </dxf>
    <dxf>
      <fill>
        <patternFill>
          <bgColor theme="2" tint="-9.9948118533890809E-2"/>
        </patternFill>
      </fill>
    </dxf>
    <dxf>
      <fill>
        <patternFill>
          <bgColor rgb="FF00B0F0"/>
        </patternFill>
      </fill>
    </dxf>
  </dxfs>
  <tableStyles count="0" defaultTableStyle="TableStyleMedium2" defaultPivotStyle="PivotStyleLight16"/>
  <colors>
    <mruColors>
      <color rgb="FF007054"/>
      <color rgb="FFE74C3C"/>
      <color rgb="FF27AE60"/>
      <color rgb="FFE67E22"/>
      <color rgb="FFF39C12"/>
      <color rgb="FFF1C40F"/>
      <color rgb="FF27B060"/>
      <color rgb="FFEE7164"/>
      <color rgb="FFEB5A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a:t>Collective Controls Catalog Governance </a:t>
            </a:r>
            <a:r>
              <a:rPr lang="en-US" baseline="0"/>
              <a:t>Scores</a:t>
            </a:r>
            <a:endParaRPr lang="en-US"/>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tx>
            <c:strRef>
              <c:f>'CCC Dashboard'!$C$14</c:f>
              <c:strCache>
                <c:ptCount val="1"/>
                <c:pt idx="0">
                  <c:v>Implementation Score:</c:v>
                </c:pt>
              </c:strCache>
            </c:strRef>
          </c:tx>
          <c:spPr>
            <a:solidFill>
              <a:schemeClr val="accent6">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'CCC Dashboard'!$A$15:$A$29</c:f>
              <c:strCache>
                <c:ptCount val="15"/>
                <c:pt idx="0">
                  <c:v>Cybersecurity Governance</c:v>
                </c:pt>
                <c:pt idx="1">
                  <c:v>Threat Management</c:v>
                </c:pt>
                <c:pt idx="2">
                  <c:v>Security Policy Management</c:v>
                </c:pt>
                <c:pt idx="3">
                  <c:v>Education and Awareness</c:v>
                </c:pt>
                <c:pt idx="4">
                  <c:v>Project Management</c:v>
                </c:pt>
                <c:pt idx="5">
                  <c:v>Change and Exception Management</c:v>
                </c:pt>
                <c:pt idx="6">
                  <c:v>Measure and Metrics Management</c:v>
                </c:pt>
                <c:pt idx="7">
                  <c:v>Audit Management</c:v>
                </c:pt>
                <c:pt idx="8">
                  <c:v>Third Party Management</c:v>
                </c:pt>
                <c:pt idx="9">
                  <c:v>Risk Reporting</c:v>
                </c:pt>
                <c:pt idx="10">
                  <c:v>Personnel Management</c:v>
                </c:pt>
                <c:pt idx="11">
                  <c:v>Physical Security</c:v>
                </c:pt>
                <c:pt idx="12">
                  <c:v>Business Continuity</c:v>
                </c:pt>
                <c:pt idx="13">
                  <c:v>Incident Management</c:v>
                </c:pt>
                <c:pt idx="14">
                  <c:v>Data Privacy</c:v>
                </c:pt>
              </c:strCache>
            </c:strRef>
          </c:cat>
          <c:val>
            <c:numRef>
              <c:f>'CCC Dashboard'!$C$15:$C$29</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692A-4F1F-AE7A-A06A2C8620EC}"/>
            </c:ext>
          </c:extLst>
        </c:ser>
        <c:dLbls>
          <c:dLblPos val="inEnd"/>
          <c:showLegendKey val="0"/>
          <c:showVal val="1"/>
          <c:showCatName val="0"/>
          <c:showSerName val="0"/>
          <c:showPercent val="0"/>
          <c:showBubbleSize val="0"/>
        </c:dLbls>
        <c:gapWidth val="65"/>
        <c:axId val="345410720"/>
        <c:axId val="345409544"/>
      </c:barChart>
      <c:catAx>
        <c:axId val="345410720"/>
        <c:scaling>
          <c:orientation val="maxMin"/>
        </c:scaling>
        <c:delete val="0"/>
        <c:axPos val="l"/>
        <c:numFmt formatCode="General"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345409544"/>
        <c:crosses val="autoZero"/>
        <c:auto val="1"/>
        <c:lblAlgn val="ctr"/>
        <c:lblOffset val="100"/>
        <c:noMultiLvlLbl val="0"/>
      </c:catAx>
      <c:valAx>
        <c:axId val="345409544"/>
        <c:scaling>
          <c:orientation val="minMax"/>
          <c:max val="1"/>
        </c:scaling>
        <c:delete val="0"/>
        <c:axPos val="t"/>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34541072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Threat Management Controls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E74C3C"/>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1E98-456F-A40D-AAEC0E209707}"/>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1E98-456F-A40D-AAEC0E209707}"/>
              </c:ext>
            </c:extLst>
          </c:dPt>
          <c:val>
            <c:numRef>
              <c:f>(Threat!$D$5,Threat!$D$7)</c:f>
              <c:numCache>
                <c:formatCode>0%</c:formatCode>
                <c:ptCount val="2"/>
                <c:pt idx="0">
                  <c:v>0</c:v>
                </c:pt>
                <c:pt idx="1">
                  <c:v>1</c:v>
                </c:pt>
              </c:numCache>
            </c:numRef>
          </c:val>
          <c:extLst>
            <c:ext xmlns:c16="http://schemas.microsoft.com/office/drawing/2014/chart" uri="{C3380CC4-5D6E-409C-BE32-E72D297353CC}">
              <c16:uniqueId val="{00000004-1E98-456F-A40D-AAEC0E209707}"/>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Policy Controls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E74C3C"/>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0C3D-406F-91AF-AA11A1882BE8}"/>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0C3D-406F-91AF-AA11A1882BE8}"/>
              </c:ext>
            </c:extLst>
          </c:dPt>
          <c:val>
            <c:numRef>
              <c:f>(Policy!$D$5,Policy!$D$7)</c:f>
              <c:numCache>
                <c:formatCode>0%</c:formatCode>
                <c:ptCount val="2"/>
                <c:pt idx="0">
                  <c:v>0</c:v>
                </c:pt>
                <c:pt idx="1">
                  <c:v>1</c:v>
                </c:pt>
              </c:numCache>
            </c:numRef>
          </c:val>
          <c:extLst>
            <c:ext xmlns:c16="http://schemas.microsoft.com/office/drawing/2014/chart" uri="{C3380CC4-5D6E-409C-BE32-E72D297353CC}">
              <c16:uniqueId val="{00000004-0C3D-406F-91AF-AA11A1882BE8}"/>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Education Controls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E74C3C"/>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E3D8-48BF-9DA9-4738ADE99E85}"/>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E3D8-48BF-9DA9-4738ADE99E85}"/>
              </c:ext>
            </c:extLst>
          </c:dPt>
          <c:val>
            <c:numRef>
              <c:f>(Education!$D$5,Education!$D$7)</c:f>
              <c:numCache>
                <c:formatCode>0%</c:formatCode>
                <c:ptCount val="2"/>
                <c:pt idx="0">
                  <c:v>0</c:v>
                </c:pt>
                <c:pt idx="1">
                  <c:v>1</c:v>
                </c:pt>
              </c:numCache>
            </c:numRef>
          </c:val>
          <c:extLst>
            <c:ext xmlns:c16="http://schemas.microsoft.com/office/drawing/2014/chart" uri="{C3380CC4-5D6E-409C-BE32-E72D297353CC}">
              <c16:uniqueId val="{00000004-E3D8-48BF-9DA9-4738ADE99E85}"/>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Project Management Controls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E74C3C"/>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0863-48F8-9A81-E8CFB3B44B4F}"/>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0863-48F8-9A81-E8CFB3B44B4F}"/>
              </c:ext>
            </c:extLst>
          </c:dPt>
          <c:val>
            <c:numRef>
              <c:f>(Project!$D$5,Project!$D$7)</c:f>
              <c:numCache>
                <c:formatCode>0%</c:formatCode>
                <c:ptCount val="2"/>
                <c:pt idx="0">
                  <c:v>0</c:v>
                </c:pt>
                <c:pt idx="1">
                  <c:v>1</c:v>
                </c:pt>
              </c:numCache>
            </c:numRef>
          </c:val>
          <c:extLst>
            <c:ext xmlns:c16="http://schemas.microsoft.com/office/drawing/2014/chart" uri="{C3380CC4-5D6E-409C-BE32-E72D297353CC}">
              <c16:uniqueId val="{00000004-0863-48F8-9A81-E8CFB3B44B4F}"/>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Change Management Controls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E74C3C"/>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DBF2-401A-B2B1-82170221ED14}"/>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DBF2-401A-B2B1-82170221ED14}"/>
              </c:ext>
            </c:extLst>
          </c:dPt>
          <c:val>
            <c:numRef>
              <c:f>(Change!$D$5,Change!$D$7)</c:f>
              <c:numCache>
                <c:formatCode>0%</c:formatCode>
                <c:ptCount val="2"/>
                <c:pt idx="0">
                  <c:v>0</c:v>
                </c:pt>
                <c:pt idx="1">
                  <c:v>1</c:v>
                </c:pt>
              </c:numCache>
            </c:numRef>
          </c:val>
          <c:extLst>
            <c:ext xmlns:c16="http://schemas.microsoft.com/office/drawing/2014/chart" uri="{C3380CC4-5D6E-409C-BE32-E72D297353CC}">
              <c16:uniqueId val="{00000004-DBF2-401A-B2B1-82170221ED14}"/>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Measure and Metric Controls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E74C3C"/>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96E4-4445-9F1C-6F9AB68B782B}"/>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96E4-4445-9F1C-6F9AB68B782B}"/>
              </c:ext>
            </c:extLst>
          </c:dPt>
          <c:val>
            <c:numRef>
              <c:f>(Metrics!$D$5,Metrics!$D$7)</c:f>
              <c:numCache>
                <c:formatCode>0%</c:formatCode>
                <c:ptCount val="2"/>
                <c:pt idx="0">
                  <c:v>0</c:v>
                </c:pt>
                <c:pt idx="1">
                  <c:v>1</c:v>
                </c:pt>
              </c:numCache>
            </c:numRef>
          </c:val>
          <c:extLst>
            <c:ext xmlns:c16="http://schemas.microsoft.com/office/drawing/2014/chart" uri="{C3380CC4-5D6E-409C-BE32-E72D297353CC}">
              <c16:uniqueId val="{00000004-96E4-4445-9F1C-6F9AB68B782B}"/>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Audit Controls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E74C3C"/>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60DF-436B-B87C-48CD44C72A60}"/>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60DF-436B-B87C-48CD44C72A60}"/>
              </c:ext>
            </c:extLst>
          </c:dPt>
          <c:val>
            <c:numRef>
              <c:f>(Audit!$D$5,Audit!$D$7)</c:f>
              <c:numCache>
                <c:formatCode>0%</c:formatCode>
                <c:ptCount val="2"/>
                <c:pt idx="0">
                  <c:v>0</c:v>
                </c:pt>
                <c:pt idx="1">
                  <c:v>1</c:v>
                </c:pt>
              </c:numCache>
            </c:numRef>
          </c:val>
          <c:extLst>
            <c:ext xmlns:c16="http://schemas.microsoft.com/office/drawing/2014/chart" uri="{C3380CC4-5D6E-409C-BE32-E72D297353CC}">
              <c16:uniqueId val="{00000004-60DF-436B-B87C-48CD44C72A60}"/>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Third Party Controls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E74C3C"/>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E39D-4EB9-B75D-0F5F8DFC91AB}"/>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E39D-4EB9-B75D-0F5F8DFC91AB}"/>
              </c:ext>
            </c:extLst>
          </c:dPt>
          <c:val>
            <c:numRef>
              <c:f>('Third Party'!$D$5,'Third Party'!$D$7)</c:f>
              <c:numCache>
                <c:formatCode>0%</c:formatCode>
                <c:ptCount val="2"/>
                <c:pt idx="0">
                  <c:v>0</c:v>
                </c:pt>
                <c:pt idx="1">
                  <c:v>1</c:v>
                </c:pt>
              </c:numCache>
            </c:numRef>
          </c:val>
          <c:extLst>
            <c:ext xmlns:c16="http://schemas.microsoft.com/office/drawing/2014/chart" uri="{C3380CC4-5D6E-409C-BE32-E72D297353CC}">
              <c16:uniqueId val="{00000004-E39D-4EB9-B75D-0F5F8DFC91AB}"/>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Risk Reporting Controls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E74C3C"/>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A668-43A9-A313-8F4AFF0A8CBE}"/>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A668-43A9-A313-8F4AFF0A8CBE}"/>
              </c:ext>
            </c:extLst>
          </c:dPt>
          <c:val>
            <c:numRef>
              <c:f>('Risk Reporting'!$D$5,'Risk Reporting'!$D$7)</c:f>
              <c:numCache>
                <c:formatCode>0%</c:formatCode>
                <c:ptCount val="2"/>
                <c:pt idx="0">
                  <c:v>0</c:v>
                </c:pt>
                <c:pt idx="1">
                  <c:v>1</c:v>
                </c:pt>
              </c:numCache>
            </c:numRef>
          </c:val>
          <c:extLst>
            <c:ext xmlns:c16="http://schemas.microsoft.com/office/drawing/2014/chart" uri="{C3380CC4-5D6E-409C-BE32-E72D297353CC}">
              <c16:uniqueId val="{00000004-A668-43A9-A313-8F4AFF0A8CBE}"/>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Personnel Management Controls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E74C3C"/>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0BCC-44E2-90C1-1EE4C318C9B0}"/>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0BCC-44E2-90C1-1EE4C318C9B0}"/>
              </c:ext>
            </c:extLst>
          </c:dPt>
          <c:val>
            <c:numRef>
              <c:f>(Personnel!$D$5,Personnel!$D$7)</c:f>
              <c:numCache>
                <c:formatCode>0%</c:formatCode>
                <c:ptCount val="2"/>
                <c:pt idx="0">
                  <c:v>0</c:v>
                </c:pt>
                <c:pt idx="1">
                  <c:v>1</c:v>
                </c:pt>
              </c:numCache>
            </c:numRef>
          </c:val>
          <c:extLst>
            <c:ext xmlns:c16="http://schemas.microsoft.com/office/drawing/2014/chart" uri="{C3380CC4-5D6E-409C-BE32-E72D297353CC}">
              <c16:uniqueId val="{00000004-0BCC-44E2-90C1-1EE4C318C9B0}"/>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a:t>Collective Controls Catalog Technical </a:t>
            </a:r>
            <a:r>
              <a:rPr lang="en-US" baseline="0"/>
              <a:t>Scores</a:t>
            </a:r>
            <a:endParaRPr lang="en-US"/>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tx>
            <c:strRef>
              <c:f>'CCC Dashboard'!$C$33</c:f>
              <c:strCache>
                <c:ptCount val="1"/>
                <c:pt idx="0">
                  <c:v>Implementation Score:</c:v>
                </c:pt>
              </c:strCache>
            </c:strRef>
          </c:tx>
          <c:spPr>
            <a:solidFill>
              <a:schemeClr val="accent6">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'CCC Dashboard'!$A$34:$A$58</c:f>
              <c:strCache>
                <c:ptCount val="25"/>
                <c:pt idx="0">
                  <c:v>Asset Inventory and Discovery</c:v>
                </c:pt>
                <c:pt idx="1">
                  <c:v>Software Inventory and Discovery</c:v>
                </c:pt>
                <c:pt idx="2">
                  <c:v>Application Control</c:v>
                </c:pt>
                <c:pt idx="3">
                  <c:v>Patch Management</c:v>
                </c:pt>
                <c:pt idx="4">
                  <c:v>Vulnerability Management</c:v>
                </c:pt>
                <c:pt idx="5">
                  <c:v>Configuration Management</c:v>
                </c:pt>
                <c:pt idx="6">
                  <c:v>Endpoint Protection</c:v>
                </c:pt>
                <c:pt idx="7">
                  <c:v>Removable Media Protection</c:v>
                </c:pt>
                <c:pt idx="8">
                  <c:v>Mobile Device Protection</c:v>
                </c:pt>
                <c:pt idx="9">
                  <c:v>Backup and Recovery</c:v>
                </c:pt>
                <c:pt idx="10">
                  <c:v>Log Management</c:v>
                </c:pt>
                <c:pt idx="11">
                  <c:v>File Integrity Management</c:v>
                </c:pt>
                <c:pt idx="12">
                  <c:v>Identity Management</c:v>
                </c:pt>
                <c:pt idx="13">
                  <c:v>Data Inventory</c:v>
                </c:pt>
                <c:pt idx="14">
                  <c:v>Access Management</c:v>
                </c:pt>
                <c:pt idx="15">
                  <c:v>Privileged Account Management</c:v>
                </c:pt>
                <c:pt idx="16">
                  <c:v>Network Device Management</c:v>
                </c:pt>
                <c:pt idx="17">
                  <c:v>Boundary Filtering</c:v>
                </c:pt>
                <c:pt idx="18">
                  <c:v>Remote Access</c:v>
                </c:pt>
                <c:pt idx="19">
                  <c:v>Web Filtering</c:v>
                </c:pt>
                <c:pt idx="20">
                  <c:v>Email Filtering</c:v>
                </c:pt>
                <c:pt idx="21">
                  <c:v>Network Segmentation and Control</c:v>
                </c:pt>
                <c:pt idx="22">
                  <c:v>Wireless Access</c:v>
                </c:pt>
                <c:pt idx="23">
                  <c:v>Software Development</c:v>
                </c:pt>
                <c:pt idx="24">
                  <c:v>Static Code Analysis</c:v>
                </c:pt>
              </c:strCache>
            </c:strRef>
          </c:cat>
          <c:val>
            <c:numRef>
              <c:f>'CCC Dashboard'!$C$34:$C$58</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0-025C-4951-BFA2-3681154C287D}"/>
            </c:ext>
          </c:extLst>
        </c:ser>
        <c:dLbls>
          <c:dLblPos val="inEnd"/>
          <c:showLegendKey val="0"/>
          <c:showVal val="1"/>
          <c:showCatName val="0"/>
          <c:showSerName val="0"/>
          <c:showPercent val="0"/>
          <c:showBubbleSize val="0"/>
        </c:dLbls>
        <c:gapWidth val="65"/>
        <c:axId val="345410720"/>
        <c:axId val="345409544"/>
      </c:barChart>
      <c:catAx>
        <c:axId val="345410720"/>
        <c:scaling>
          <c:orientation val="maxMin"/>
        </c:scaling>
        <c:delete val="0"/>
        <c:axPos val="l"/>
        <c:numFmt formatCode="General"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345409544"/>
        <c:crosses val="autoZero"/>
        <c:auto val="1"/>
        <c:lblAlgn val="ctr"/>
        <c:lblOffset val="100"/>
        <c:noMultiLvlLbl val="0"/>
      </c:catAx>
      <c:valAx>
        <c:axId val="345409544"/>
        <c:scaling>
          <c:orientation val="minMax"/>
          <c:max val="1"/>
        </c:scaling>
        <c:delete val="0"/>
        <c:axPos val="t"/>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34541072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Physical Security Controls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E74C3C"/>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06BA-43A7-9239-A3B783E1A386}"/>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06BA-43A7-9239-A3B783E1A386}"/>
              </c:ext>
            </c:extLst>
          </c:dPt>
          <c:val>
            <c:numRef>
              <c:f>(Physical!$D$5,Physical!$D$7)</c:f>
              <c:numCache>
                <c:formatCode>0%</c:formatCode>
                <c:ptCount val="2"/>
                <c:pt idx="0">
                  <c:v>0</c:v>
                </c:pt>
                <c:pt idx="1">
                  <c:v>1</c:v>
                </c:pt>
              </c:numCache>
            </c:numRef>
          </c:val>
          <c:extLst>
            <c:ext xmlns:c16="http://schemas.microsoft.com/office/drawing/2014/chart" uri="{C3380CC4-5D6E-409C-BE32-E72D297353CC}">
              <c16:uniqueId val="{00000004-06BA-43A7-9239-A3B783E1A386}"/>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Business Continuity Controls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E74C3C"/>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80F1-4046-ABFE-E07BC5FB7000}"/>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80F1-4046-ABFE-E07BC5FB7000}"/>
              </c:ext>
            </c:extLst>
          </c:dPt>
          <c:val>
            <c:numRef>
              <c:f>('Business Continuity'!$D$5,'Business Continuity'!$D$7)</c:f>
              <c:numCache>
                <c:formatCode>0%</c:formatCode>
                <c:ptCount val="2"/>
                <c:pt idx="0">
                  <c:v>0</c:v>
                </c:pt>
                <c:pt idx="1">
                  <c:v>1</c:v>
                </c:pt>
              </c:numCache>
            </c:numRef>
          </c:val>
          <c:extLst>
            <c:ext xmlns:c16="http://schemas.microsoft.com/office/drawing/2014/chart" uri="{C3380CC4-5D6E-409C-BE32-E72D297353CC}">
              <c16:uniqueId val="{00000004-80F1-4046-ABFE-E07BC5FB7000}"/>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Incident Management Controls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E74C3C"/>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FEE7-43A9-9879-595961B94F53}"/>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FEE7-43A9-9879-595961B94F53}"/>
              </c:ext>
            </c:extLst>
          </c:dPt>
          <c:val>
            <c:numRef>
              <c:f>('Incident Management'!$D$5,'Incident Management'!$D$7)</c:f>
              <c:numCache>
                <c:formatCode>0%</c:formatCode>
                <c:ptCount val="2"/>
                <c:pt idx="0">
                  <c:v>0</c:v>
                </c:pt>
                <c:pt idx="1">
                  <c:v>1</c:v>
                </c:pt>
              </c:numCache>
            </c:numRef>
          </c:val>
          <c:extLst>
            <c:ext xmlns:c16="http://schemas.microsoft.com/office/drawing/2014/chart" uri="{C3380CC4-5D6E-409C-BE32-E72D297353CC}">
              <c16:uniqueId val="{00000004-FEE7-43A9-9879-595961B94F53}"/>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Privacy Controls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E74C3C"/>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06F5-4CEA-92B8-7D4646E109B9}"/>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06F5-4CEA-92B8-7D4646E109B9}"/>
              </c:ext>
            </c:extLst>
          </c:dPt>
          <c:val>
            <c:numRef>
              <c:f>(Privacy!$D$5,Privacy!$D$7)</c:f>
              <c:numCache>
                <c:formatCode>0%</c:formatCode>
                <c:ptCount val="2"/>
                <c:pt idx="0">
                  <c:v>0</c:v>
                </c:pt>
                <c:pt idx="1">
                  <c:v>1</c:v>
                </c:pt>
              </c:numCache>
            </c:numRef>
          </c:val>
          <c:extLst>
            <c:ext xmlns:c16="http://schemas.microsoft.com/office/drawing/2014/chart" uri="{C3380CC4-5D6E-409C-BE32-E72D297353CC}">
              <c16:uniqueId val="{00000004-06F5-4CEA-92B8-7D4646E109B9}"/>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Asset Inventory Controls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E74C3C"/>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D7D8-4755-AF9C-65C2E71F876B}"/>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D7D8-4755-AF9C-65C2E71F876B}"/>
              </c:ext>
            </c:extLst>
          </c:dPt>
          <c:val>
            <c:numRef>
              <c:f>('Asset Inventory'!$D$5,'Asset Inventory'!$D$7)</c:f>
              <c:numCache>
                <c:formatCode>0%</c:formatCode>
                <c:ptCount val="2"/>
                <c:pt idx="0">
                  <c:v>0</c:v>
                </c:pt>
                <c:pt idx="1">
                  <c:v>1</c:v>
                </c:pt>
              </c:numCache>
            </c:numRef>
          </c:val>
          <c:extLst>
            <c:ext xmlns:c16="http://schemas.microsoft.com/office/drawing/2014/chart" uri="{C3380CC4-5D6E-409C-BE32-E72D297353CC}">
              <c16:uniqueId val="{00000004-D7D8-4755-AF9C-65C2E71F876B}"/>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Software Inventory Controls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E74C3C"/>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92E0-499C-AE07-083A8AD98618}"/>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92E0-499C-AE07-083A8AD98618}"/>
              </c:ext>
            </c:extLst>
          </c:dPt>
          <c:val>
            <c:numRef>
              <c:f>('Software Inventory'!$D$5,'Software Inventory'!$D$7)</c:f>
              <c:numCache>
                <c:formatCode>0%</c:formatCode>
                <c:ptCount val="2"/>
                <c:pt idx="0">
                  <c:v>0</c:v>
                </c:pt>
                <c:pt idx="1">
                  <c:v>1</c:v>
                </c:pt>
              </c:numCache>
            </c:numRef>
          </c:val>
          <c:extLst>
            <c:ext xmlns:c16="http://schemas.microsoft.com/office/drawing/2014/chart" uri="{C3380CC4-5D6E-409C-BE32-E72D297353CC}">
              <c16:uniqueId val="{00000004-92E0-499C-AE07-083A8AD98618}"/>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Application Control Controls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E74C3C"/>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7F01-47B2-A17D-A1B70FF0440D}"/>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7F01-47B2-A17D-A1B70FF0440D}"/>
              </c:ext>
            </c:extLst>
          </c:dPt>
          <c:val>
            <c:numRef>
              <c:f>('Application Control'!$D$5,'Application Control'!$D$7)</c:f>
              <c:numCache>
                <c:formatCode>0%</c:formatCode>
                <c:ptCount val="2"/>
                <c:pt idx="0">
                  <c:v>0</c:v>
                </c:pt>
                <c:pt idx="1">
                  <c:v>1</c:v>
                </c:pt>
              </c:numCache>
            </c:numRef>
          </c:val>
          <c:extLst>
            <c:ext xmlns:c16="http://schemas.microsoft.com/office/drawing/2014/chart" uri="{C3380CC4-5D6E-409C-BE32-E72D297353CC}">
              <c16:uniqueId val="{00000004-7F01-47B2-A17D-A1B70FF0440D}"/>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Patch Management Controls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E74C3C"/>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630F-4421-B560-90C25C369BF2}"/>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630F-4421-B560-90C25C369BF2}"/>
              </c:ext>
            </c:extLst>
          </c:dPt>
          <c:val>
            <c:numRef>
              <c:f>('Patch Management'!$D$5,'Patch Management'!$D$7)</c:f>
              <c:numCache>
                <c:formatCode>0%</c:formatCode>
                <c:ptCount val="2"/>
                <c:pt idx="0">
                  <c:v>0</c:v>
                </c:pt>
                <c:pt idx="1">
                  <c:v>1</c:v>
                </c:pt>
              </c:numCache>
            </c:numRef>
          </c:val>
          <c:extLst>
            <c:ext xmlns:c16="http://schemas.microsoft.com/office/drawing/2014/chart" uri="{C3380CC4-5D6E-409C-BE32-E72D297353CC}">
              <c16:uniqueId val="{00000004-630F-4421-B560-90C25C369BF2}"/>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Vulnerability Management Controls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E74C3C"/>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C10D-4336-A3AA-10E632F2ECB4}"/>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C10D-4336-A3AA-10E632F2ECB4}"/>
              </c:ext>
            </c:extLst>
          </c:dPt>
          <c:val>
            <c:numRef>
              <c:f>(Vulnerability!$D$5,Vulnerability!$D$7)</c:f>
              <c:numCache>
                <c:formatCode>0%</c:formatCode>
                <c:ptCount val="2"/>
                <c:pt idx="0">
                  <c:v>0</c:v>
                </c:pt>
                <c:pt idx="1">
                  <c:v>1</c:v>
                </c:pt>
              </c:numCache>
            </c:numRef>
          </c:val>
          <c:extLst>
            <c:ext xmlns:c16="http://schemas.microsoft.com/office/drawing/2014/chart" uri="{C3380CC4-5D6E-409C-BE32-E72D297353CC}">
              <c16:uniqueId val="{00000004-C10D-4336-A3AA-10E632F2ECB4}"/>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Configuration Management Controls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E74C3C"/>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422F-41BA-A1E7-52AA22A2F387}"/>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422F-41BA-A1E7-52AA22A2F387}"/>
              </c:ext>
            </c:extLst>
          </c:dPt>
          <c:val>
            <c:numRef>
              <c:f>(Configuration!$D$5,Configuration!$D$7)</c:f>
              <c:numCache>
                <c:formatCode>0%</c:formatCode>
                <c:ptCount val="2"/>
                <c:pt idx="0">
                  <c:v>0</c:v>
                </c:pt>
                <c:pt idx="1">
                  <c:v>1</c:v>
                </c:pt>
              </c:numCache>
            </c:numRef>
          </c:val>
          <c:extLst>
            <c:ext xmlns:c16="http://schemas.microsoft.com/office/drawing/2014/chart" uri="{C3380CC4-5D6E-409C-BE32-E72D297353CC}">
              <c16:uniqueId val="{00000004-422F-41BA-A1E7-52AA22A2F387}"/>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a:t>Collective Controls Catalog Maturity </a:t>
            </a:r>
            <a:r>
              <a:rPr lang="en-US" baseline="0"/>
              <a:t>Scores</a:t>
            </a:r>
            <a:endParaRPr lang="en-US"/>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tx>
            <c:strRef>
              <c:f>'CCC Dashboard'!$C$3</c:f>
              <c:strCache>
                <c:ptCount val="1"/>
                <c:pt idx="0">
                  <c:v>Score:</c:v>
                </c:pt>
              </c:strCache>
            </c:strRef>
          </c:tx>
          <c:spPr>
            <a:solidFill>
              <a:schemeClr val="accent6">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'CCC Dashboard'!$B$4:$B$8</c:f>
              <c:strCache>
                <c:ptCount val="5"/>
                <c:pt idx="0">
                  <c:v>Level One</c:v>
                </c:pt>
                <c:pt idx="1">
                  <c:v>Level Two</c:v>
                </c:pt>
                <c:pt idx="2">
                  <c:v>Level Three</c:v>
                </c:pt>
                <c:pt idx="3">
                  <c:v>Level Four</c:v>
                </c:pt>
                <c:pt idx="4">
                  <c:v>Level Five</c:v>
                </c:pt>
              </c:strCache>
            </c:strRef>
          </c:cat>
          <c:val>
            <c:numRef>
              <c:f>'CCC Dashboard'!$C$4:$C$8</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104A-D043-BA93-9EAE54F770AE}"/>
            </c:ext>
          </c:extLst>
        </c:ser>
        <c:dLbls>
          <c:dLblPos val="inEnd"/>
          <c:showLegendKey val="0"/>
          <c:showVal val="1"/>
          <c:showCatName val="0"/>
          <c:showSerName val="0"/>
          <c:showPercent val="0"/>
          <c:showBubbleSize val="0"/>
        </c:dLbls>
        <c:gapWidth val="65"/>
        <c:axId val="345410720"/>
        <c:axId val="345409544"/>
      </c:barChart>
      <c:catAx>
        <c:axId val="345410720"/>
        <c:scaling>
          <c:orientation val="maxMin"/>
        </c:scaling>
        <c:delete val="0"/>
        <c:axPos val="b"/>
        <c:numFmt formatCode="General"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345409544"/>
        <c:crosses val="autoZero"/>
        <c:auto val="1"/>
        <c:lblAlgn val="ctr"/>
        <c:lblOffset val="100"/>
        <c:noMultiLvlLbl val="0"/>
      </c:catAx>
      <c:valAx>
        <c:axId val="345409544"/>
        <c:scaling>
          <c:orientation val="minMax"/>
          <c:max val="1"/>
        </c:scaling>
        <c:delete val="0"/>
        <c:axPos val="r"/>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34541072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Endpoint Protection Controls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E74C3C"/>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5857-4094-8DA5-B23D1AD0E0AF}"/>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5857-4094-8DA5-B23D1AD0E0AF}"/>
              </c:ext>
            </c:extLst>
          </c:dPt>
          <c:val>
            <c:numRef>
              <c:f>('Endpoint Protection'!$D$5,'Endpoint Protection'!$D$7)</c:f>
              <c:numCache>
                <c:formatCode>0%</c:formatCode>
                <c:ptCount val="2"/>
                <c:pt idx="0">
                  <c:v>0</c:v>
                </c:pt>
                <c:pt idx="1">
                  <c:v>1</c:v>
                </c:pt>
              </c:numCache>
            </c:numRef>
          </c:val>
          <c:extLst>
            <c:ext xmlns:c16="http://schemas.microsoft.com/office/drawing/2014/chart" uri="{C3380CC4-5D6E-409C-BE32-E72D297353CC}">
              <c16:uniqueId val="{00000004-5857-4094-8DA5-B23D1AD0E0AF}"/>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Removable Media Controls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E74C3C"/>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C2BA-4A02-98CF-16B80EEB79D1}"/>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C2BA-4A02-98CF-16B80EEB79D1}"/>
              </c:ext>
            </c:extLst>
          </c:dPt>
          <c:val>
            <c:numRef>
              <c:f>('Removable Media'!$D$5,'Removable Media'!$D$7)</c:f>
              <c:numCache>
                <c:formatCode>0%</c:formatCode>
                <c:ptCount val="2"/>
                <c:pt idx="0">
                  <c:v>0</c:v>
                </c:pt>
                <c:pt idx="1">
                  <c:v>1</c:v>
                </c:pt>
              </c:numCache>
            </c:numRef>
          </c:val>
          <c:extLst>
            <c:ext xmlns:c16="http://schemas.microsoft.com/office/drawing/2014/chart" uri="{C3380CC4-5D6E-409C-BE32-E72D297353CC}">
              <c16:uniqueId val="{00000004-C2BA-4A02-98CF-16B80EEB79D1}"/>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Removable Media Controls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E74C3C"/>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7B0A-4D10-B7E6-C4929B530820}"/>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7B0A-4D10-B7E6-C4929B530820}"/>
              </c:ext>
            </c:extLst>
          </c:dPt>
          <c:val>
            <c:numRef>
              <c:f>('Mobile Device'!$D$5,'Mobile Device'!$D$7)</c:f>
              <c:numCache>
                <c:formatCode>0%</c:formatCode>
                <c:ptCount val="2"/>
                <c:pt idx="0">
                  <c:v>0</c:v>
                </c:pt>
                <c:pt idx="1">
                  <c:v>1</c:v>
                </c:pt>
              </c:numCache>
            </c:numRef>
          </c:val>
          <c:extLst>
            <c:ext xmlns:c16="http://schemas.microsoft.com/office/drawing/2014/chart" uri="{C3380CC4-5D6E-409C-BE32-E72D297353CC}">
              <c16:uniqueId val="{00000004-7B0A-4D10-B7E6-C4929B530820}"/>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Backup Controls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E74C3C"/>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4EFE-48E8-9593-95073A4C7960}"/>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4EFE-48E8-9593-95073A4C7960}"/>
              </c:ext>
            </c:extLst>
          </c:dPt>
          <c:val>
            <c:numRef>
              <c:f>(Backup!$D$5,Backup!$D$7)</c:f>
              <c:numCache>
                <c:formatCode>0%</c:formatCode>
                <c:ptCount val="2"/>
                <c:pt idx="0">
                  <c:v>0</c:v>
                </c:pt>
                <c:pt idx="1">
                  <c:v>1</c:v>
                </c:pt>
              </c:numCache>
            </c:numRef>
          </c:val>
          <c:extLst>
            <c:ext xmlns:c16="http://schemas.microsoft.com/office/drawing/2014/chart" uri="{C3380CC4-5D6E-409C-BE32-E72D297353CC}">
              <c16:uniqueId val="{00000004-4EFE-48E8-9593-95073A4C7960}"/>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Log Management Controls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E74C3C"/>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2F0A-45E3-A35B-714601B06804}"/>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2F0A-45E3-A35B-714601B06804}"/>
              </c:ext>
            </c:extLst>
          </c:dPt>
          <c:val>
            <c:numRef>
              <c:f>('Log Management'!$D$5,'Log Management'!$D$7)</c:f>
              <c:numCache>
                <c:formatCode>0%</c:formatCode>
                <c:ptCount val="2"/>
                <c:pt idx="0">
                  <c:v>0</c:v>
                </c:pt>
                <c:pt idx="1">
                  <c:v>1</c:v>
                </c:pt>
              </c:numCache>
            </c:numRef>
          </c:val>
          <c:extLst>
            <c:ext xmlns:c16="http://schemas.microsoft.com/office/drawing/2014/chart" uri="{C3380CC4-5D6E-409C-BE32-E72D297353CC}">
              <c16:uniqueId val="{00000004-2F0A-45E3-A35B-714601B06804}"/>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File Integrity Controls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E74C3C"/>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707D-4067-BF7C-7B9320BB37E3}"/>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707D-4067-BF7C-7B9320BB37E3}"/>
              </c:ext>
            </c:extLst>
          </c:dPt>
          <c:val>
            <c:numRef>
              <c:f>('File Integrity'!$D$5,'File Integrity'!$D$7)</c:f>
              <c:numCache>
                <c:formatCode>0%</c:formatCode>
                <c:ptCount val="2"/>
                <c:pt idx="0">
                  <c:v>0</c:v>
                </c:pt>
                <c:pt idx="1">
                  <c:v>1</c:v>
                </c:pt>
              </c:numCache>
            </c:numRef>
          </c:val>
          <c:extLst>
            <c:ext xmlns:c16="http://schemas.microsoft.com/office/drawing/2014/chart" uri="{C3380CC4-5D6E-409C-BE32-E72D297353CC}">
              <c16:uniqueId val="{00000004-707D-4067-BF7C-7B9320BB37E3}"/>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Identity Management Controls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E74C3C"/>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67B3-4BDF-BC00-2A3B146F76A8}"/>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67B3-4BDF-BC00-2A3B146F76A8}"/>
              </c:ext>
            </c:extLst>
          </c:dPt>
          <c:val>
            <c:numRef>
              <c:f>(Identity!$D$5,Identity!$D$7)</c:f>
              <c:numCache>
                <c:formatCode>0%</c:formatCode>
                <c:ptCount val="2"/>
                <c:pt idx="0">
                  <c:v>0</c:v>
                </c:pt>
                <c:pt idx="1">
                  <c:v>1</c:v>
                </c:pt>
              </c:numCache>
            </c:numRef>
          </c:val>
          <c:extLst>
            <c:ext xmlns:c16="http://schemas.microsoft.com/office/drawing/2014/chart" uri="{C3380CC4-5D6E-409C-BE32-E72D297353CC}">
              <c16:uniqueId val="{00000004-67B3-4BDF-BC00-2A3B146F76A8}"/>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Data Inventory Controls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E74C3C"/>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A48C-4AFB-985C-33F06221D4D0}"/>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A48C-4AFB-985C-33F06221D4D0}"/>
              </c:ext>
            </c:extLst>
          </c:dPt>
          <c:val>
            <c:numRef>
              <c:f>('Data Inventory'!$D$5,'Data Inventory'!$D$7)</c:f>
              <c:numCache>
                <c:formatCode>0%</c:formatCode>
                <c:ptCount val="2"/>
                <c:pt idx="0">
                  <c:v>0</c:v>
                </c:pt>
                <c:pt idx="1">
                  <c:v>1</c:v>
                </c:pt>
              </c:numCache>
            </c:numRef>
          </c:val>
          <c:extLst>
            <c:ext xmlns:c16="http://schemas.microsoft.com/office/drawing/2014/chart" uri="{C3380CC4-5D6E-409C-BE32-E72D297353CC}">
              <c16:uniqueId val="{00000004-A48C-4AFB-985C-33F06221D4D0}"/>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Access Management Controls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E74C3C"/>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A6E3-4E54-8E29-A90035FA391E}"/>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A6E3-4E54-8E29-A90035FA391E}"/>
              </c:ext>
            </c:extLst>
          </c:dPt>
          <c:val>
            <c:numRef>
              <c:f>(Access!$D$5,Access!$D$7)</c:f>
              <c:numCache>
                <c:formatCode>0%</c:formatCode>
                <c:ptCount val="2"/>
                <c:pt idx="0">
                  <c:v>0</c:v>
                </c:pt>
                <c:pt idx="1">
                  <c:v>1</c:v>
                </c:pt>
              </c:numCache>
            </c:numRef>
          </c:val>
          <c:extLst>
            <c:ext xmlns:c16="http://schemas.microsoft.com/office/drawing/2014/chart" uri="{C3380CC4-5D6E-409C-BE32-E72D297353CC}">
              <c16:uniqueId val="{00000004-A6E3-4E54-8E29-A90035FA391E}"/>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Privileged Access Controls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E74C3C"/>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E4C7-488B-8DBE-0DEF2EC86FA0}"/>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E4C7-488B-8DBE-0DEF2EC86FA0}"/>
              </c:ext>
            </c:extLst>
          </c:dPt>
          <c:val>
            <c:numRef>
              <c:f>('Privileged Access'!$D$5,'Privileged Access'!$D$7)</c:f>
              <c:numCache>
                <c:formatCode>0%</c:formatCode>
                <c:ptCount val="2"/>
                <c:pt idx="0">
                  <c:v>0</c:v>
                </c:pt>
                <c:pt idx="1">
                  <c:v>1</c:v>
                </c:pt>
              </c:numCache>
            </c:numRef>
          </c:val>
          <c:extLst>
            <c:ext xmlns:c16="http://schemas.microsoft.com/office/drawing/2014/chart" uri="{C3380CC4-5D6E-409C-BE32-E72D297353CC}">
              <c16:uniqueId val="{00000004-E4C7-488B-8DBE-0DEF2EC86FA0}"/>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a:t>NIST</a:t>
            </a:r>
            <a:r>
              <a:rPr lang="en-US" baseline="0"/>
              <a:t> CyberSecurity Framework (v1.1)</a:t>
            </a:r>
            <a:r>
              <a:rPr lang="en-US"/>
              <a:t> </a:t>
            </a:r>
            <a:r>
              <a:rPr lang="en-US" baseline="0"/>
              <a:t>Scores</a:t>
            </a:r>
            <a:endParaRPr lang="en-US"/>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tx>
            <c:strRef>
              <c:f>'NIST CSF Dashboard'!$C$3</c:f>
              <c:strCache>
                <c:ptCount val="1"/>
                <c:pt idx="0">
                  <c:v>Implementation Score:</c:v>
                </c:pt>
              </c:strCache>
            </c:strRef>
          </c:tx>
          <c:spPr>
            <a:solidFill>
              <a:schemeClr val="accent6">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'NIST CSF Dashboard'!$A$4:$A$26</c:f>
              <c:strCache>
                <c:ptCount val="23"/>
                <c:pt idx="0">
                  <c:v>Asset Management (ID.AM)</c:v>
                </c:pt>
                <c:pt idx="1">
                  <c:v>Business Environment (ID.BE)</c:v>
                </c:pt>
                <c:pt idx="2">
                  <c:v>Governance (ID.GV)</c:v>
                </c:pt>
                <c:pt idx="3">
                  <c:v>Risk Assessment (ID.RA)</c:v>
                </c:pt>
                <c:pt idx="4">
                  <c:v>Risk Management Strategy (ID.RM)</c:v>
                </c:pt>
                <c:pt idx="5">
                  <c:v>Supply Chain Risk Management (ID.SC)</c:v>
                </c:pt>
                <c:pt idx="6">
                  <c:v>Identity Management, Authentication and Access Control (PR.AC)</c:v>
                </c:pt>
                <c:pt idx="7">
                  <c:v>Awareness and Training (PR.AT)</c:v>
                </c:pt>
                <c:pt idx="8">
                  <c:v>Data Security (PR.DS)</c:v>
                </c:pt>
                <c:pt idx="9">
                  <c:v>Information Protection Processes and Procedures (PR.IP)</c:v>
                </c:pt>
                <c:pt idx="10">
                  <c:v>Maintenance (PR.MA)</c:v>
                </c:pt>
                <c:pt idx="11">
                  <c:v>Protective Technology (PR.PT)</c:v>
                </c:pt>
                <c:pt idx="12">
                  <c:v>Anomalies and Events (DE.AE)</c:v>
                </c:pt>
                <c:pt idx="13">
                  <c:v>Security Continuous Monitoring (DE.CM)</c:v>
                </c:pt>
                <c:pt idx="14">
                  <c:v>Detection Processes (DE.DP)</c:v>
                </c:pt>
                <c:pt idx="15">
                  <c:v>Response Planning (RS.RP)</c:v>
                </c:pt>
                <c:pt idx="16">
                  <c:v>Communications (RS.CO)</c:v>
                </c:pt>
                <c:pt idx="17">
                  <c:v>Analysis (RS.AN)</c:v>
                </c:pt>
                <c:pt idx="18">
                  <c:v>Mitigation (RS.MI)</c:v>
                </c:pt>
                <c:pt idx="19">
                  <c:v>Improvements (RS.IM)</c:v>
                </c:pt>
                <c:pt idx="20">
                  <c:v>Recovery Planning (RC.RP)</c:v>
                </c:pt>
                <c:pt idx="21">
                  <c:v>Improvements (RC.IM)</c:v>
                </c:pt>
                <c:pt idx="22">
                  <c:v>Communications (RC.CO)</c:v>
                </c:pt>
              </c:strCache>
            </c:strRef>
          </c:cat>
          <c:val>
            <c:numRef>
              <c:f>'NIST CSF Dashboard'!$C$4:$C$26</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0-938B-4C9B-AD1A-DDD4DBA0A33C}"/>
            </c:ext>
          </c:extLst>
        </c:ser>
        <c:dLbls>
          <c:dLblPos val="inEnd"/>
          <c:showLegendKey val="0"/>
          <c:showVal val="1"/>
          <c:showCatName val="0"/>
          <c:showSerName val="0"/>
          <c:showPercent val="0"/>
          <c:showBubbleSize val="0"/>
        </c:dLbls>
        <c:gapWidth val="65"/>
        <c:axId val="345410720"/>
        <c:axId val="345409544"/>
      </c:barChart>
      <c:catAx>
        <c:axId val="345410720"/>
        <c:scaling>
          <c:orientation val="maxMin"/>
        </c:scaling>
        <c:delete val="0"/>
        <c:axPos val="l"/>
        <c:numFmt formatCode="General"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345409544"/>
        <c:crosses val="autoZero"/>
        <c:auto val="1"/>
        <c:lblAlgn val="ctr"/>
        <c:lblOffset val="100"/>
        <c:noMultiLvlLbl val="0"/>
      </c:catAx>
      <c:valAx>
        <c:axId val="345409544"/>
        <c:scaling>
          <c:orientation val="minMax"/>
          <c:max val="1"/>
        </c:scaling>
        <c:delete val="0"/>
        <c:axPos val="t"/>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34541072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Network Device Management Controls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E74C3C"/>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C16A-4CDF-80D0-A0623948054A}"/>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C16A-4CDF-80D0-A0623948054A}"/>
              </c:ext>
            </c:extLst>
          </c:dPt>
          <c:val>
            <c:numRef>
              <c:f>('Network Device'!$D$5,'Network Device'!$D$7)</c:f>
              <c:numCache>
                <c:formatCode>0%</c:formatCode>
                <c:ptCount val="2"/>
                <c:pt idx="0">
                  <c:v>0</c:v>
                </c:pt>
                <c:pt idx="1">
                  <c:v>1</c:v>
                </c:pt>
              </c:numCache>
            </c:numRef>
          </c:val>
          <c:extLst>
            <c:ext xmlns:c16="http://schemas.microsoft.com/office/drawing/2014/chart" uri="{C3380CC4-5D6E-409C-BE32-E72D297353CC}">
              <c16:uniqueId val="{00000004-C16A-4CDF-80D0-A0623948054A}"/>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Boundary Device Controls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E74C3C"/>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F4FB-44D6-BAA6-1C2620FD42E7}"/>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F4FB-44D6-BAA6-1C2620FD42E7}"/>
              </c:ext>
            </c:extLst>
          </c:dPt>
          <c:val>
            <c:numRef>
              <c:f>('Boundary Device'!$D$5,'Boundary Device'!$D$7)</c:f>
              <c:numCache>
                <c:formatCode>0%</c:formatCode>
                <c:ptCount val="2"/>
                <c:pt idx="0">
                  <c:v>0</c:v>
                </c:pt>
                <c:pt idx="1">
                  <c:v>1</c:v>
                </c:pt>
              </c:numCache>
            </c:numRef>
          </c:val>
          <c:extLst>
            <c:ext xmlns:c16="http://schemas.microsoft.com/office/drawing/2014/chart" uri="{C3380CC4-5D6E-409C-BE32-E72D297353CC}">
              <c16:uniqueId val="{00000004-F4FB-44D6-BAA6-1C2620FD42E7}"/>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Remote Access Controls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E74C3C"/>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6804-4382-9ECA-EF36D6CF28E4}"/>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6804-4382-9ECA-EF36D6CF28E4}"/>
              </c:ext>
            </c:extLst>
          </c:dPt>
          <c:val>
            <c:numRef>
              <c:f>('Remote Access'!$D$5,'Remote Access'!$D$7)</c:f>
              <c:numCache>
                <c:formatCode>0%</c:formatCode>
                <c:ptCount val="2"/>
                <c:pt idx="0">
                  <c:v>0</c:v>
                </c:pt>
                <c:pt idx="1">
                  <c:v>1</c:v>
                </c:pt>
              </c:numCache>
            </c:numRef>
          </c:val>
          <c:extLst>
            <c:ext xmlns:c16="http://schemas.microsoft.com/office/drawing/2014/chart" uri="{C3380CC4-5D6E-409C-BE32-E72D297353CC}">
              <c16:uniqueId val="{00000004-6804-4382-9ECA-EF36D6CF28E4}"/>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Web Filtering Controls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E74C3C"/>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2F82-4DBF-AB63-4ECF9AB1159C}"/>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2F82-4DBF-AB63-4ECF9AB1159C}"/>
              </c:ext>
            </c:extLst>
          </c:dPt>
          <c:val>
            <c:numRef>
              <c:f>('Web Filtering'!$D$5,'Web Filtering'!$D$7)</c:f>
              <c:numCache>
                <c:formatCode>0%</c:formatCode>
                <c:ptCount val="2"/>
                <c:pt idx="0">
                  <c:v>0</c:v>
                </c:pt>
                <c:pt idx="1">
                  <c:v>1</c:v>
                </c:pt>
              </c:numCache>
            </c:numRef>
          </c:val>
          <c:extLst>
            <c:ext xmlns:c16="http://schemas.microsoft.com/office/drawing/2014/chart" uri="{C3380CC4-5D6E-409C-BE32-E72D297353CC}">
              <c16:uniqueId val="{00000004-2F82-4DBF-AB63-4ECF9AB1159C}"/>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Email Filtering Controls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E74C3C"/>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4DE2-4146-9203-B62A98EE818A}"/>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4DE2-4146-9203-B62A98EE818A}"/>
              </c:ext>
            </c:extLst>
          </c:dPt>
          <c:val>
            <c:numRef>
              <c:f>('Email Filtering'!$D$5,'Email Filtering'!$D$7)</c:f>
              <c:numCache>
                <c:formatCode>0%</c:formatCode>
                <c:ptCount val="2"/>
                <c:pt idx="0">
                  <c:v>0</c:v>
                </c:pt>
                <c:pt idx="1">
                  <c:v>1</c:v>
                </c:pt>
              </c:numCache>
            </c:numRef>
          </c:val>
          <c:extLst>
            <c:ext xmlns:c16="http://schemas.microsoft.com/office/drawing/2014/chart" uri="{C3380CC4-5D6E-409C-BE32-E72D297353CC}">
              <c16:uniqueId val="{00000004-4DE2-4146-9203-B62A98EE818A}"/>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Network Segmentation Controls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E74C3C"/>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DA58-42C6-84DD-F3E78EFAF547}"/>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DA58-42C6-84DD-F3E78EFAF547}"/>
              </c:ext>
            </c:extLst>
          </c:dPt>
          <c:val>
            <c:numRef>
              <c:f>('Network Segmentation'!$D$5,'Network Segmentation'!$D$7)</c:f>
              <c:numCache>
                <c:formatCode>0%</c:formatCode>
                <c:ptCount val="2"/>
                <c:pt idx="0">
                  <c:v>0</c:v>
                </c:pt>
                <c:pt idx="1">
                  <c:v>1</c:v>
                </c:pt>
              </c:numCache>
            </c:numRef>
          </c:val>
          <c:extLst>
            <c:ext xmlns:c16="http://schemas.microsoft.com/office/drawing/2014/chart" uri="{C3380CC4-5D6E-409C-BE32-E72D297353CC}">
              <c16:uniqueId val="{00000004-DA58-42C6-84DD-F3E78EFAF547}"/>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Wireless Controls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E74C3C"/>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58B5-4F51-BEA4-06CA71D577F4}"/>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58B5-4F51-BEA4-06CA71D577F4}"/>
              </c:ext>
            </c:extLst>
          </c:dPt>
          <c:val>
            <c:numRef>
              <c:f>(Wireless!$D$5,Wireless!$D$7)</c:f>
              <c:numCache>
                <c:formatCode>0%</c:formatCode>
                <c:ptCount val="2"/>
                <c:pt idx="0">
                  <c:v>0</c:v>
                </c:pt>
                <c:pt idx="1">
                  <c:v>1</c:v>
                </c:pt>
              </c:numCache>
            </c:numRef>
          </c:val>
          <c:extLst>
            <c:ext xmlns:c16="http://schemas.microsoft.com/office/drawing/2014/chart" uri="{C3380CC4-5D6E-409C-BE32-E72D297353CC}">
              <c16:uniqueId val="{00000004-58B5-4F51-BEA4-06CA71D577F4}"/>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Software Development Controls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E74C3C"/>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D60B-499E-827B-773914C98EDA}"/>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D60B-499E-827B-773914C98EDA}"/>
              </c:ext>
            </c:extLst>
          </c:dPt>
          <c:val>
            <c:numRef>
              <c:f>('Software Development'!$D$5,'Software Development'!$D$7)</c:f>
              <c:numCache>
                <c:formatCode>0%</c:formatCode>
                <c:ptCount val="2"/>
                <c:pt idx="0">
                  <c:v>0</c:v>
                </c:pt>
                <c:pt idx="1">
                  <c:v>1</c:v>
                </c:pt>
              </c:numCache>
            </c:numRef>
          </c:val>
          <c:extLst>
            <c:ext xmlns:c16="http://schemas.microsoft.com/office/drawing/2014/chart" uri="{C3380CC4-5D6E-409C-BE32-E72D297353CC}">
              <c16:uniqueId val="{00000004-D60B-499E-827B-773914C98EDA}"/>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Code Analysis Controls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E74C3C"/>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B9BB-4A71-8C7C-8239617EEFB3}"/>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B9BB-4A71-8C7C-8239617EEFB3}"/>
              </c:ext>
            </c:extLst>
          </c:dPt>
          <c:val>
            <c:numRef>
              <c:f>('Code Analysis'!$D$5,'Code Analysis'!$D$7)</c:f>
              <c:numCache>
                <c:formatCode>0%</c:formatCode>
                <c:ptCount val="2"/>
                <c:pt idx="0">
                  <c:v>0</c:v>
                </c:pt>
                <c:pt idx="1">
                  <c:v>1</c:v>
                </c:pt>
              </c:numCache>
            </c:numRef>
          </c:val>
          <c:extLst>
            <c:ext xmlns:c16="http://schemas.microsoft.com/office/drawing/2014/chart" uri="{C3380CC4-5D6E-409C-BE32-E72D297353CC}">
              <c16:uniqueId val="{00000004-B9BB-4A71-8C7C-8239617EEFB3}"/>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a:t>ISO 27002:2013 </a:t>
            </a:r>
            <a:r>
              <a:rPr lang="en-US" baseline="0"/>
              <a:t>Scores</a:t>
            </a:r>
            <a:endParaRPr lang="en-US"/>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tx>
            <c:strRef>
              <c:f>'ISO27002 Dashboard'!$C$3</c:f>
              <c:strCache>
                <c:ptCount val="1"/>
                <c:pt idx="0">
                  <c:v>Implementation Score:</c:v>
                </c:pt>
              </c:strCache>
            </c:strRef>
          </c:tx>
          <c:spPr>
            <a:solidFill>
              <a:schemeClr val="accent6">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'ISO27002 Dashboard'!$A$4:$A$17</c:f>
              <c:strCache>
                <c:ptCount val="14"/>
                <c:pt idx="0">
                  <c:v>A.5 - Information Security Policies</c:v>
                </c:pt>
                <c:pt idx="1">
                  <c:v>A.6 - Organization of information security</c:v>
                </c:pt>
                <c:pt idx="2">
                  <c:v>A.7 - Human resource security</c:v>
                </c:pt>
                <c:pt idx="3">
                  <c:v>A.8 - Asset management</c:v>
                </c:pt>
                <c:pt idx="4">
                  <c:v>A.9 - Access control</c:v>
                </c:pt>
                <c:pt idx="5">
                  <c:v>A.10 - Cryptography</c:v>
                </c:pt>
                <c:pt idx="6">
                  <c:v>A.11 - Physical and environmental security</c:v>
                </c:pt>
                <c:pt idx="7">
                  <c:v>A.12 - Operations security</c:v>
                </c:pt>
                <c:pt idx="8">
                  <c:v>A.13 - Communications security</c:v>
                </c:pt>
                <c:pt idx="9">
                  <c:v>A.14 - System acquisition, development and maintenance</c:v>
                </c:pt>
                <c:pt idx="10">
                  <c:v>A.15 - Supplier relationships</c:v>
                </c:pt>
                <c:pt idx="11">
                  <c:v>A.16 - Information security incident management</c:v>
                </c:pt>
                <c:pt idx="12">
                  <c:v>A.17 - Information security aspects of business continuity management</c:v>
                </c:pt>
                <c:pt idx="13">
                  <c:v>A.18 - Compliance</c:v>
                </c:pt>
              </c:strCache>
            </c:strRef>
          </c:cat>
          <c:val>
            <c:numRef>
              <c:f>'ISO27002 Dashboard'!$C$4:$C$17</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59DF-47B0-9205-13F16A4080A6}"/>
            </c:ext>
          </c:extLst>
        </c:ser>
        <c:dLbls>
          <c:dLblPos val="inEnd"/>
          <c:showLegendKey val="0"/>
          <c:showVal val="1"/>
          <c:showCatName val="0"/>
          <c:showSerName val="0"/>
          <c:showPercent val="0"/>
          <c:showBubbleSize val="0"/>
        </c:dLbls>
        <c:gapWidth val="65"/>
        <c:axId val="345410720"/>
        <c:axId val="345409544"/>
      </c:barChart>
      <c:catAx>
        <c:axId val="345410720"/>
        <c:scaling>
          <c:orientation val="maxMin"/>
        </c:scaling>
        <c:delete val="0"/>
        <c:axPos val="l"/>
        <c:numFmt formatCode="General"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345409544"/>
        <c:crosses val="autoZero"/>
        <c:auto val="1"/>
        <c:lblAlgn val="ctr"/>
        <c:lblOffset val="100"/>
        <c:noMultiLvlLbl val="0"/>
      </c:catAx>
      <c:valAx>
        <c:axId val="345409544"/>
        <c:scaling>
          <c:orientation val="minMax"/>
          <c:max val="1"/>
        </c:scaling>
        <c:delete val="0"/>
        <c:axPos val="t"/>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34541072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a:t>ISO 27002:2022 </a:t>
            </a:r>
            <a:r>
              <a:rPr lang="en-US" baseline="0"/>
              <a:t>Scores</a:t>
            </a:r>
            <a:endParaRPr lang="en-US"/>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tx>
            <c:strRef>
              <c:f>'ISO27002 Dashboard'!$C$3</c:f>
              <c:strCache>
                <c:ptCount val="1"/>
                <c:pt idx="0">
                  <c:v>Implementation Score:</c:v>
                </c:pt>
              </c:strCache>
            </c:strRef>
          </c:tx>
          <c:spPr>
            <a:solidFill>
              <a:schemeClr val="accent6">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'ISO27002 Dashboard'!$A$22:$A$25</c:f>
              <c:strCache>
                <c:ptCount val="4"/>
                <c:pt idx="0">
                  <c:v>5 - Organizational</c:v>
                </c:pt>
                <c:pt idx="1">
                  <c:v>6 - People</c:v>
                </c:pt>
                <c:pt idx="2">
                  <c:v>7 - Physical</c:v>
                </c:pt>
                <c:pt idx="3">
                  <c:v>8 - Technological</c:v>
                </c:pt>
              </c:strCache>
            </c:strRef>
          </c:cat>
          <c:val>
            <c:numRef>
              <c:f>'ISO27002 Dashboard'!$C$22:$C$25</c:f>
              <c:numCache>
                <c:formatCode>0%</c:formatCode>
                <c:ptCount val="4"/>
                <c:pt idx="0">
                  <c:v>0</c:v>
                </c:pt>
                <c:pt idx="1">
                  <c:v>0</c:v>
                </c:pt>
                <c:pt idx="2">
                  <c:v>0</c:v>
                </c:pt>
                <c:pt idx="3">
                  <c:v>0</c:v>
                </c:pt>
              </c:numCache>
            </c:numRef>
          </c:val>
          <c:extLst>
            <c:ext xmlns:c16="http://schemas.microsoft.com/office/drawing/2014/chart" uri="{C3380CC4-5D6E-409C-BE32-E72D297353CC}">
              <c16:uniqueId val="{00000000-985B-CD40-A32C-CB83C232810B}"/>
            </c:ext>
          </c:extLst>
        </c:ser>
        <c:dLbls>
          <c:dLblPos val="inEnd"/>
          <c:showLegendKey val="0"/>
          <c:showVal val="1"/>
          <c:showCatName val="0"/>
          <c:showSerName val="0"/>
          <c:showPercent val="0"/>
          <c:showBubbleSize val="0"/>
        </c:dLbls>
        <c:gapWidth val="65"/>
        <c:axId val="345410720"/>
        <c:axId val="345409544"/>
      </c:barChart>
      <c:catAx>
        <c:axId val="345410720"/>
        <c:scaling>
          <c:orientation val="maxMin"/>
        </c:scaling>
        <c:delete val="0"/>
        <c:axPos val="l"/>
        <c:numFmt formatCode="General"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345409544"/>
        <c:crosses val="autoZero"/>
        <c:auto val="1"/>
        <c:lblAlgn val="ctr"/>
        <c:lblOffset val="100"/>
        <c:noMultiLvlLbl val="0"/>
      </c:catAx>
      <c:valAx>
        <c:axId val="345409544"/>
        <c:scaling>
          <c:orientation val="minMax"/>
          <c:max val="1"/>
        </c:scaling>
        <c:delete val="0"/>
        <c:axPos val="t"/>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34541072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a:t>CIS Controls (v7.0 / 7.1) </a:t>
            </a:r>
            <a:r>
              <a:rPr lang="en-US" baseline="0"/>
              <a:t>Scores</a:t>
            </a:r>
            <a:endParaRPr lang="en-US"/>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tx>
            <c:strRef>
              <c:f>'CIS Dashboard'!$C$3</c:f>
              <c:strCache>
                <c:ptCount val="1"/>
                <c:pt idx="0">
                  <c:v>Implementation Score:</c:v>
                </c:pt>
              </c:strCache>
            </c:strRef>
          </c:tx>
          <c:spPr>
            <a:solidFill>
              <a:schemeClr val="accent6">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'CIS Dashboard'!$A$4:$A$23</c:f>
              <c:strCache>
                <c:ptCount val="20"/>
                <c:pt idx="0">
                  <c:v>Inventory of Authorized and Unauthorized Devices</c:v>
                </c:pt>
                <c:pt idx="1">
                  <c:v>Inventory of Authorized and Unauthorized Software</c:v>
                </c:pt>
                <c:pt idx="2">
                  <c:v>Continuous Vulnerability Assessment and Remediation</c:v>
                </c:pt>
                <c:pt idx="3">
                  <c:v>Controlled Use of Administrative Privileges</c:v>
                </c:pt>
                <c:pt idx="4">
                  <c:v>Secure Configurations for Hardware and Software</c:v>
                </c:pt>
                <c:pt idx="5">
                  <c:v>Maintenance, Monitoring, and Analysis of Audit Logs</c:v>
                </c:pt>
                <c:pt idx="6">
                  <c:v>Email and Web Browser Protections</c:v>
                </c:pt>
                <c:pt idx="7">
                  <c:v>Malware Defenses</c:v>
                </c:pt>
                <c:pt idx="8">
                  <c:v>Limitation and Control of Network Ports</c:v>
                </c:pt>
                <c:pt idx="9">
                  <c:v>Data Recovery Capabilities</c:v>
                </c:pt>
                <c:pt idx="10">
                  <c:v>Secure Configuration for Network Devices, such as Firewalls, Routers and Switches</c:v>
                </c:pt>
                <c:pt idx="11">
                  <c:v>Boundary Defense</c:v>
                </c:pt>
                <c:pt idx="12">
                  <c:v>Data Protection</c:v>
                </c:pt>
                <c:pt idx="13">
                  <c:v>Controlled Access Based on the Need to Know</c:v>
                </c:pt>
                <c:pt idx="14">
                  <c:v>Wireless Access Control</c:v>
                </c:pt>
                <c:pt idx="15">
                  <c:v>Account Monitoring and Control</c:v>
                </c:pt>
                <c:pt idx="16">
                  <c:v>Implement a Security Awareness and Training Program</c:v>
                </c:pt>
                <c:pt idx="17">
                  <c:v>Application Software Security</c:v>
                </c:pt>
                <c:pt idx="18">
                  <c:v>Incident Response and Management</c:v>
                </c:pt>
                <c:pt idx="19">
                  <c:v>Penetration Tests and Red Team Exercises</c:v>
                </c:pt>
              </c:strCache>
            </c:strRef>
          </c:cat>
          <c:val>
            <c:numRef>
              <c:f>'CIS Dashboard'!$C$4:$C$23</c:f>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D52D-4480-8855-64D687B76F10}"/>
            </c:ext>
          </c:extLst>
        </c:ser>
        <c:dLbls>
          <c:dLblPos val="inEnd"/>
          <c:showLegendKey val="0"/>
          <c:showVal val="1"/>
          <c:showCatName val="0"/>
          <c:showSerName val="0"/>
          <c:showPercent val="0"/>
          <c:showBubbleSize val="0"/>
        </c:dLbls>
        <c:gapWidth val="65"/>
        <c:axId val="345410720"/>
        <c:axId val="345409544"/>
      </c:barChart>
      <c:catAx>
        <c:axId val="345410720"/>
        <c:scaling>
          <c:orientation val="maxMin"/>
        </c:scaling>
        <c:delete val="0"/>
        <c:axPos val="l"/>
        <c:numFmt formatCode="General"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345409544"/>
        <c:crosses val="autoZero"/>
        <c:auto val="1"/>
        <c:lblAlgn val="ctr"/>
        <c:lblOffset val="100"/>
        <c:noMultiLvlLbl val="0"/>
      </c:catAx>
      <c:valAx>
        <c:axId val="345409544"/>
        <c:scaling>
          <c:orientation val="minMax"/>
          <c:max val="1"/>
        </c:scaling>
        <c:delete val="0"/>
        <c:axPos val="t"/>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34541072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a:t>CIS Controls</a:t>
            </a:r>
            <a:r>
              <a:rPr lang="en-US" baseline="0"/>
              <a:t> (v8.0)Scores</a:t>
            </a:r>
            <a:endParaRPr lang="en-US"/>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tx>
            <c:strRef>
              <c:f>'CIS Dashboard'!$C$27</c:f>
              <c:strCache>
                <c:ptCount val="1"/>
                <c:pt idx="0">
                  <c:v>Score:</c:v>
                </c:pt>
              </c:strCache>
            </c:strRef>
          </c:tx>
          <c:spPr>
            <a:solidFill>
              <a:schemeClr val="accent6">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'CIS Dashboard'!$A$28:$A$45</c:f>
              <c:strCache>
                <c:ptCount val="18"/>
                <c:pt idx="0">
                  <c:v>Inventory and Control of Enterprise Assets</c:v>
                </c:pt>
                <c:pt idx="1">
                  <c:v>Inventory and Control of Software Assets</c:v>
                </c:pt>
                <c:pt idx="2">
                  <c:v>Data Protection</c:v>
                </c:pt>
                <c:pt idx="3">
                  <c:v>Secure Configuration of Enterprise Assets and Software</c:v>
                </c:pt>
                <c:pt idx="4">
                  <c:v>Account Management</c:v>
                </c:pt>
                <c:pt idx="5">
                  <c:v>Access Control Management</c:v>
                </c:pt>
                <c:pt idx="6">
                  <c:v>Continuous Vulnerability Management</c:v>
                </c:pt>
                <c:pt idx="7">
                  <c:v>Audit Log Management</c:v>
                </c:pt>
                <c:pt idx="8">
                  <c:v>Email and Web Browser Protections</c:v>
                </c:pt>
                <c:pt idx="9">
                  <c:v>Malware Defenses</c:v>
                </c:pt>
                <c:pt idx="10">
                  <c:v>Data Recovery</c:v>
                </c:pt>
                <c:pt idx="11">
                  <c:v>Network Infrastructure Management</c:v>
                </c:pt>
                <c:pt idx="12">
                  <c:v>Network Monitoring and Defense</c:v>
                </c:pt>
                <c:pt idx="13">
                  <c:v>Security Awareness and Skills Training</c:v>
                </c:pt>
                <c:pt idx="14">
                  <c:v>Service Provider Management</c:v>
                </c:pt>
                <c:pt idx="15">
                  <c:v>Application Software Security</c:v>
                </c:pt>
                <c:pt idx="16">
                  <c:v>Incident Response Management</c:v>
                </c:pt>
                <c:pt idx="17">
                  <c:v>Penetration Testing</c:v>
                </c:pt>
              </c:strCache>
            </c:strRef>
          </c:cat>
          <c:val>
            <c:numRef>
              <c:f>'CIS Dashboard'!$C$28:$C$45</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3210-47C1-B97A-8B7763647AC3}"/>
            </c:ext>
          </c:extLst>
        </c:ser>
        <c:dLbls>
          <c:dLblPos val="inEnd"/>
          <c:showLegendKey val="0"/>
          <c:showVal val="1"/>
          <c:showCatName val="0"/>
          <c:showSerName val="0"/>
          <c:showPercent val="0"/>
          <c:showBubbleSize val="0"/>
        </c:dLbls>
        <c:gapWidth val="65"/>
        <c:axId val="345410720"/>
        <c:axId val="345409544"/>
      </c:barChart>
      <c:catAx>
        <c:axId val="345410720"/>
        <c:scaling>
          <c:orientation val="maxMin"/>
        </c:scaling>
        <c:delete val="0"/>
        <c:axPos val="l"/>
        <c:numFmt formatCode="General"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345409544"/>
        <c:crosses val="autoZero"/>
        <c:auto val="1"/>
        <c:lblAlgn val="ctr"/>
        <c:lblOffset val="100"/>
        <c:noMultiLvlLbl val="0"/>
      </c:catAx>
      <c:valAx>
        <c:axId val="345409544"/>
        <c:scaling>
          <c:orientation val="minMax"/>
          <c:max val="1"/>
        </c:scaling>
        <c:delete val="0"/>
        <c:axPos val="t"/>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34541072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Governance Controls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E74C3C"/>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B93B-4986-B276-F0F4F209CE02}"/>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2-B93B-4986-B276-F0F4F209CE02}"/>
              </c:ext>
            </c:extLst>
          </c:dPt>
          <c:val>
            <c:numRef>
              <c:f>(Governance!$D$5,Governance!$D$7)</c:f>
              <c:numCache>
                <c:formatCode>0%</c:formatCode>
                <c:ptCount val="2"/>
                <c:pt idx="0">
                  <c:v>0</c:v>
                </c:pt>
                <c:pt idx="1">
                  <c:v>1</c:v>
                </c:pt>
              </c:numCache>
            </c:numRef>
          </c:val>
          <c:extLst>
            <c:ext xmlns:c16="http://schemas.microsoft.com/office/drawing/2014/chart" uri="{C3380CC4-5D6E-409C-BE32-E72D297353CC}">
              <c16:uniqueId val="{00000000-B93B-4986-B276-F0F4F209CE02}"/>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9">
  <a:schemeClr val="accent6"/>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9">
  <a:schemeClr val="accent6"/>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 id="19">
  <a:schemeClr val="accent6"/>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 id="19">
  <a:schemeClr val="accent6"/>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 id="19">
  <a:schemeClr val="accent6"/>
</cs:colorStyle>
</file>

<file path=xl/charts/colors6.xml><?xml version="1.0" encoding="utf-8"?>
<cs:colorStyle xmlns:cs="http://schemas.microsoft.com/office/drawing/2012/chartStyle" xmlns:a="http://schemas.openxmlformats.org/drawingml/2006/main" meth="withinLinear" id="19">
  <a:schemeClr val="accent6"/>
</cs:colorStyle>
</file>

<file path=xl/charts/colors7.xml><?xml version="1.0" encoding="utf-8"?>
<cs:colorStyle xmlns:cs="http://schemas.microsoft.com/office/drawing/2012/chartStyle" xmlns:a="http://schemas.openxmlformats.org/drawingml/2006/main" meth="withinLinear" id="19">
  <a:schemeClr val="accent6"/>
</cs:colorStyle>
</file>

<file path=xl/charts/colors8.xml><?xml version="1.0" encoding="utf-8"?>
<cs:colorStyle xmlns:cs="http://schemas.microsoft.com/office/drawing/2012/chartStyle" xmlns:a="http://schemas.openxmlformats.org/drawingml/2006/main" meth="withinLinear" id="19">
  <a:schemeClr val="accent6"/>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image" Target="../media/image1.png"/><Relationship Id="rId1" Type="http://schemas.openxmlformats.org/officeDocument/2006/relationships/chart" Target="../charts/chart1.xml"/><Relationship Id="rId5" Type="http://schemas.openxmlformats.org/officeDocument/2006/relationships/chart" Target="../charts/chart3.xml"/><Relationship Id="rId4" Type="http://schemas.openxmlformats.org/officeDocument/2006/relationships/chart" Target="../charts/chart2.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image" Target="../media/image2.jp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image" Target="../media/image2.jp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image" Target="../media/image2.jp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image" Target="../media/image2.jp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image" Target="../media/image2.jp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image" Target="../media/image2.jp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image" Target="../media/image2.jp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image" Target="../media/image2.jpg"/><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image" Target="../media/image2.jp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image" Target="../media/image1.png"/><Relationship Id="rId1" Type="http://schemas.openxmlformats.org/officeDocument/2006/relationships/chart" Target="../charts/chart4.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24.xml"/><Relationship Id="rId2" Type="http://schemas.openxmlformats.org/officeDocument/2006/relationships/image" Target="../media/image2.jpg"/><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image" Target="../media/image2.jpg"/><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image" Target="../media/image2.jpg"/><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image" Target="../media/image2.jpg"/><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image" Target="../media/image2.jpg"/><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3" Type="http://schemas.openxmlformats.org/officeDocument/2006/relationships/chart" Target="../charts/chart29.xml"/><Relationship Id="rId2" Type="http://schemas.openxmlformats.org/officeDocument/2006/relationships/image" Target="../media/image2.jpg"/><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3" Type="http://schemas.openxmlformats.org/officeDocument/2006/relationships/chart" Target="../charts/chart30.xml"/><Relationship Id="rId2" Type="http://schemas.openxmlformats.org/officeDocument/2006/relationships/image" Target="../media/image2.jpg"/><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image" Target="../media/image2.jpg"/><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3" Type="http://schemas.openxmlformats.org/officeDocument/2006/relationships/chart" Target="../charts/chart32.xml"/><Relationship Id="rId2" Type="http://schemas.openxmlformats.org/officeDocument/2006/relationships/image" Target="../media/image2.jpg"/><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3" Type="http://schemas.openxmlformats.org/officeDocument/2006/relationships/chart" Target="../charts/chart33.xml"/><Relationship Id="rId2" Type="http://schemas.openxmlformats.org/officeDocument/2006/relationships/image" Target="../media/image2.jp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image" Target="../media/image1.png"/><Relationship Id="rId1" Type="http://schemas.openxmlformats.org/officeDocument/2006/relationships/chart" Target="../charts/chart5.xml"/><Relationship Id="rId4" Type="http://schemas.openxmlformats.org/officeDocument/2006/relationships/chart" Target="../charts/chart6.xml"/></Relationships>
</file>

<file path=xl/drawings/_rels/drawing30.xml.rels><?xml version="1.0" encoding="UTF-8" standalone="yes"?>
<Relationships xmlns="http://schemas.openxmlformats.org/package/2006/relationships"><Relationship Id="rId3" Type="http://schemas.openxmlformats.org/officeDocument/2006/relationships/chart" Target="../charts/chart34.xml"/><Relationship Id="rId2" Type="http://schemas.openxmlformats.org/officeDocument/2006/relationships/image" Target="../media/image2.jpg"/><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3" Type="http://schemas.openxmlformats.org/officeDocument/2006/relationships/chart" Target="../charts/chart35.xml"/><Relationship Id="rId2" Type="http://schemas.openxmlformats.org/officeDocument/2006/relationships/image" Target="../media/image2.jpg"/><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3" Type="http://schemas.openxmlformats.org/officeDocument/2006/relationships/chart" Target="../charts/chart36.xml"/><Relationship Id="rId2" Type="http://schemas.openxmlformats.org/officeDocument/2006/relationships/image" Target="../media/image2.jpg"/><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3" Type="http://schemas.openxmlformats.org/officeDocument/2006/relationships/chart" Target="../charts/chart37.xml"/><Relationship Id="rId2" Type="http://schemas.openxmlformats.org/officeDocument/2006/relationships/image" Target="../media/image2.jpg"/><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3" Type="http://schemas.openxmlformats.org/officeDocument/2006/relationships/chart" Target="../charts/chart38.xml"/><Relationship Id="rId2" Type="http://schemas.openxmlformats.org/officeDocument/2006/relationships/image" Target="../media/image2.jpg"/><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3" Type="http://schemas.openxmlformats.org/officeDocument/2006/relationships/chart" Target="../charts/chart39.xml"/><Relationship Id="rId2" Type="http://schemas.openxmlformats.org/officeDocument/2006/relationships/image" Target="../media/image2.jpg"/><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3" Type="http://schemas.openxmlformats.org/officeDocument/2006/relationships/chart" Target="../charts/chart40.xml"/><Relationship Id="rId2" Type="http://schemas.openxmlformats.org/officeDocument/2006/relationships/image" Target="../media/image2.jpg"/><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3" Type="http://schemas.openxmlformats.org/officeDocument/2006/relationships/chart" Target="../charts/chart41.xml"/><Relationship Id="rId2" Type="http://schemas.openxmlformats.org/officeDocument/2006/relationships/image" Target="../media/image2.jpg"/><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3" Type="http://schemas.openxmlformats.org/officeDocument/2006/relationships/chart" Target="../charts/chart42.xml"/><Relationship Id="rId2" Type="http://schemas.openxmlformats.org/officeDocument/2006/relationships/image" Target="../media/image2.jpg"/><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3" Type="http://schemas.openxmlformats.org/officeDocument/2006/relationships/chart" Target="../charts/chart43.xml"/><Relationship Id="rId2" Type="http://schemas.openxmlformats.org/officeDocument/2006/relationships/image" Target="../media/image2.jp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image" Target="../media/image1.png"/><Relationship Id="rId1" Type="http://schemas.openxmlformats.org/officeDocument/2006/relationships/chart" Target="../charts/chart7.xml"/><Relationship Id="rId4" Type="http://schemas.openxmlformats.org/officeDocument/2006/relationships/chart" Target="../charts/chart8.xml"/></Relationships>
</file>

<file path=xl/drawings/_rels/drawing40.xml.rels><?xml version="1.0" encoding="UTF-8" standalone="yes"?>
<Relationships xmlns="http://schemas.openxmlformats.org/package/2006/relationships"><Relationship Id="rId3" Type="http://schemas.openxmlformats.org/officeDocument/2006/relationships/chart" Target="../charts/chart44.xml"/><Relationship Id="rId2" Type="http://schemas.openxmlformats.org/officeDocument/2006/relationships/image" Target="../media/image2.jpg"/><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3" Type="http://schemas.openxmlformats.org/officeDocument/2006/relationships/chart" Target="../charts/chart45.xml"/><Relationship Id="rId2" Type="http://schemas.openxmlformats.org/officeDocument/2006/relationships/image" Target="../media/image2.jpg"/><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3" Type="http://schemas.openxmlformats.org/officeDocument/2006/relationships/chart" Target="../charts/chart46.xml"/><Relationship Id="rId2" Type="http://schemas.openxmlformats.org/officeDocument/2006/relationships/image" Target="../media/image2.jpg"/><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3" Type="http://schemas.openxmlformats.org/officeDocument/2006/relationships/chart" Target="../charts/chart47.xml"/><Relationship Id="rId2" Type="http://schemas.openxmlformats.org/officeDocument/2006/relationships/image" Target="../media/image2.jpg"/><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3" Type="http://schemas.openxmlformats.org/officeDocument/2006/relationships/chart" Target="../charts/chart48.xml"/><Relationship Id="rId2" Type="http://schemas.openxmlformats.org/officeDocument/2006/relationships/image" Target="../media/image2.jpg"/><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image" Target="../media/image2.jp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image" Target="../media/image2.jp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image" Target="../media/image2.jp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image" Target="../media/image2.jp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0</xdr:colOff>
      <xdr:row>13</xdr:row>
      <xdr:rowOff>7619</xdr:rowOff>
    </xdr:from>
    <xdr:to>
      <xdr:col>16</xdr:col>
      <xdr:colOff>0</xdr:colOff>
      <xdr:row>29</xdr:row>
      <xdr:rowOff>190499</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127000</xdr:rowOff>
    </xdr:from>
    <xdr:to>
      <xdr:col>0</xdr:col>
      <xdr:colOff>2158672</xdr:colOff>
      <xdr:row>0</xdr:row>
      <xdr:rowOff>624430</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stretch>
          <a:fillRect/>
        </a:stretch>
      </xdr:blipFill>
      <xdr:spPr>
        <a:xfrm>
          <a:off x="254000" y="127000"/>
          <a:ext cx="2235577" cy="497430"/>
        </a:xfrm>
        <a:prstGeom prst="rect">
          <a:avLst/>
        </a:prstGeom>
      </xdr:spPr>
    </xdr:pic>
    <xdr:clientData/>
  </xdr:twoCellAnchor>
  <xdr:twoCellAnchor editAs="oneCell">
    <xdr:from>
      <xdr:col>13</xdr:col>
      <xdr:colOff>23812</xdr:colOff>
      <xdr:row>0</xdr:row>
      <xdr:rowOff>127000</xdr:rowOff>
    </xdr:from>
    <xdr:to>
      <xdr:col>15</xdr:col>
      <xdr:colOff>319177</xdr:colOff>
      <xdr:row>0</xdr:row>
      <xdr:rowOff>627260</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247187" y="127000"/>
          <a:ext cx="1517739" cy="500260"/>
        </a:xfrm>
        <a:prstGeom prst="rect">
          <a:avLst/>
        </a:prstGeom>
      </xdr:spPr>
    </xdr:pic>
    <xdr:clientData/>
  </xdr:twoCellAnchor>
  <xdr:twoCellAnchor>
    <xdr:from>
      <xdr:col>4</xdr:col>
      <xdr:colOff>0</xdr:colOff>
      <xdr:row>32</xdr:row>
      <xdr:rowOff>0</xdr:rowOff>
    </xdr:from>
    <xdr:to>
      <xdr:col>16</xdr:col>
      <xdr:colOff>0</xdr:colOff>
      <xdr:row>59</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660400</xdr:colOff>
      <xdr:row>2</xdr:row>
      <xdr:rowOff>0</xdr:rowOff>
    </xdr:from>
    <xdr:to>
      <xdr:col>15</xdr:col>
      <xdr:colOff>665480</xdr:colOff>
      <xdr:row>10</xdr:row>
      <xdr:rowOff>12700</xdr:rowOff>
    </xdr:to>
    <xdr:graphicFrame macro="">
      <xdr:nvGraphicFramePr>
        <xdr:cNvPr id="2" name="Chart 1">
          <a:extLst>
            <a:ext uri="{FF2B5EF4-FFF2-40B4-BE49-F238E27FC236}">
              <a16:creationId xmlns:a16="http://schemas.microsoft.com/office/drawing/2014/main" id="{D1699A85-2F87-C14D-815F-B8040BD3B4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7937</xdr:colOff>
      <xdr:row>0</xdr:row>
      <xdr:rowOff>127000</xdr:rowOff>
    </xdr:from>
    <xdr:to>
      <xdr:col>1</xdr:col>
      <xdr:colOff>2243514</xdr:colOff>
      <xdr:row>0</xdr:row>
      <xdr:rowOff>624430</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stretch>
          <a:fillRect/>
        </a:stretch>
      </xdr:blipFill>
      <xdr:spPr>
        <a:xfrm>
          <a:off x="617537" y="127000"/>
          <a:ext cx="2235577" cy="497430"/>
        </a:xfrm>
        <a:prstGeom prst="rect">
          <a:avLst/>
        </a:prstGeom>
      </xdr:spPr>
    </xdr:pic>
    <xdr:clientData/>
  </xdr:twoCellAnchor>
  <xdr:twoCellAnchor editAs="oneCell">
    <xdr:from>
      <xdr:col>3</xdr:col>
      <xdr:colOff>285750</xdr:colOff>
      <xdr:row>0</xdr:row>
      <xdr:rowOff>134937</xdr:rowOff>
    </xdr:from>
    <xdr:to>
      <xdr:col>3</xdr:col>
      <xdr:colOff>1803489</xdr:colOff>
      <xdr:row>0</xdr:row>
      <xdr:rowOff>635197</xdr:rowOff>
    </xdr:to>
    <xdr:pic>
      <xdr:nvPicPr>
        <xdr:cNvPr id="4" name="Picture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068050" y="134937"/>
          <a:ext cx="1517739" cy="500260"/>
        </a:xfrm>
        <a:prstGeom prst="rect">
          <a:avLst/>
        </a:prstGeom>
      </xdr:spPr>
    </xdr:pic>
    <xdr:clientData/>
  </xdr:twoCellAnchor>
  <xdr:twoCellAnchor>
    <xdr:from>
      <xdr:col>0</xdr:col>
      <xdr:colOff>607219</xdr:colOff>
      <xdr:row>1</xdr:row>
      <xdr:rowOff>180180</xdr:rowOff>
    </xdr:from>
    <xdr:to>
      <xdr:col>1</xdr:col>
      <xdr:colOff>4568031</xdr:colOff>
      <xdr:row>17</xdr:row>
      <xdr:rowOff>2380</xdr:rowOff>
    </xdr:to>
    <xdr:graphicFrame macro="">
      <xdr:nvGraphicFramePr>
        <xdr:cNvPr id="5" name="Chart 4">
          <a:extLst>
            <a:ext uri="{FF2B5EF4-FFF2-40B4-BE49-F238E27FC236}">
              <a16:creationId xmlns:a16="http://schemas.microsoft.com/office/drawing/2014/main" id="{00000000-0008-0000-09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7937</xdr:colOff>
      <xdr:row>0</xdr:row>
      <xdr:rowOff>127000</xdr:rowOff>
    </xdr:from>
    <xdr:to>
      <xdr:col>1</xdr:col>
      <xdr:colOff>2243514</xdr:colOff>
      <xdr:row>0</xdr:row>
      <xdr:rowOff>624430</xdr:rowOff>
    </xdr:to>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stretch>
          <a:fillRect/>
        </a:stretch>
      </xdr:blipFill>
      <xdr:spPr>
        <a:xfrm>
          <a:off x="617537" y="127000"/>
          <a:ext cx="2235577" cy="497430"/>
        </a:xfrm>
        <a:prstGeom prst="rect">
          <a:avLst/>
        </a:prstGeom>
      </xdr:spPr>
    </xdr:pic>
    <xdr:clientData/>
  </xdr:twoCellAnchor>
  <xdr:twoCellAnchor editAs="oneCell">
    <xdr:from>
      <xdr:col>3</xdr:col>
      <xdr:colOff>285750</xdr:colOff>
      <xdr:row>0</xdr:row>
      <xdr:rowOff>134937</xdr:rowOff>
    </xdr:from>
    <xdr:to>
      <xdr:col>3</xdr:col>
      <xdr:colOff>1803489</xdr:colOff>
      <xdr:row>0</xdr:row>
      <xdr:rowOff>635197</xdr:rowOff>
    </xdr:to>
    <xdr:pic>
      <xdr:nvPicPr>
        <xdr:cNvPr id="4" name="Picture 3">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068050" y="134937"/>
          <a:ext cx="1517739" cy="500260"/>
        </a:xfrm>
        <a:prstGeom prst="rect">
          <a:avLst/>
        </a:prstGeom>
      </xdr:spPr>
    </xdr:pic>
    <xdr:clientData/>
  </xdr:twoCellAnchor>
  <xdr:twoCellAnchor>
    <xdr:from>
      <xdr:col>0</xdr:col>
      <xdr:colOff>607219</xdr:colOff>
      <xdr:row>1</xdr:row>
      <xdr:rowOff>180180</xdr:rowOff>
    </xdr:from>
    <xdr:to>
      <xdr:col>1</xdr:col>
      <xdr:colOff>4568031</xdr:colOff>
      <xdr:row>17</xdr:row>
      <xdr:rowOff>2380</xdr:rowOff>
    </xdr:to>
    <xdr:graphicFrame macro="">
      <xdr:nvGraphicFramePr>
        <xdr:cNvPr id="5" name="Chart 4">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7937</xdr:colOff>
      <xdr:row>0</xdr:row>
      <xdr:rowOff>127000</xdr:rowOff>
    </xdr:from>
    <xdr:to>
      <xdr:col>1</xdr:col>
      <xdr:colOff>2243514</xdr:colOff>
      <xdr:row>0</xdr:row>
      <xdr:rowOff>624430</xdr:rowOff>
    </xdr:to>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a:stretch>
          <a:fillRect/>
        </a:stretch>
      </xdr:blipFill>
      <xdr:spPr>
        <a:xfrm>
          <a:off x="617537" y="127000"/>
          <a:ext cx="2235577" cy="497430"/>
        </a:xfrm>
        <a:prstGeom prst="rect">
          <a:avLst/>
        </a:prstGeom>
      </xdr:spPr>
    </xdr:pic>
    <xdr:clientData/>
  </xdr:twoCellAnchor>
  <xdr:twoCellAnchor editAs="oneCell">
    <xdr:from>
      <xdr:col>3</xdr:col>
      <xdr:colOff>285750</xdr:colOff>
      <xdr:row>0</xdr:row>
      <xdr:rowOff>134937</xdr:rowOff>
    </xdr:from>
    <xdr:to>
      <xdr:col>3</xdr:col>
      <xdr:colOff>1803489</xdr:colOff>
      <xdr:row>0</xdr:row>
      <xdr:rowOff>635197</xdr:rowOff>
    </xdr:to>
    <xdr:pic>
      <xdr:nvPicPr>
        <xdr:cNvPr id="4" name="Picture 3">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068050" y="134937"/>
          <a:ext cx="1517739" cy="500260"/>
        </a:xfrm>
        <a:prstGeom prst="rect">
          <a:avLst/>
        </a:prstGeom>
      </xdr:spPr>
    </xdr:pic>
    <xdr:clientData/>
  </xdr:twoCellAnchor>
  <xdr:twoCellAnchor>
    <xdr:from>
      <xdr:col>0</xdr:col>
      <xdr:colOff>607219</xdr:colOff>
      <xdr:row>1</xdr:row>
      <xdr:rowOff>180180</xdr:rowOff>
    </xdr:from>
    <xdr:to>
      <xdr:col>1</xdr:col>
      <xdr:colOff>4568031</xdr:colOff>
      <xdr:row>17</xdr:row>
      <xdr:rowOff>2380</xdr:rowOff>
    </xdr:to>
    <xdr:graphicFrame macro="">
      <xdr:nvGraphicFramePr>
        <xdr:cNvPr id="5" name="Chart 4">
          <a:extLst>
            <a:ext uri="{FF2B5EF4-FFF2-40B4-BE49-F238E27FC236}">
              <a16:creationId xmlns:a16="http://schemas.microsoft.com/office/drawing/2014/main" id="{00000000-0008-0000-0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7937</xdr:colOff>
      <xdr:row>0</xdr:row>
      <xdr:rowOff>127000</xdr:rowOff>
    </xdr:from>
    <xdr:to>
      <xdr:col>1</xdr:col>
      <xdr:colOff>2243514</xdr:colOff>
      <xdr:row>0</xdr:row>
      <xdr:rowOff>624430</xdr:rowOff>
    </xdr:to>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a:stretch>
          <a:fillRect/>
        </a:stretch>
      </xdr:blipFill>
      <xdr:spPr>
        <a:xfrm>
          <a:off x="617537" y="127000"/>
          <a:ext cx="2235577" cy="497430"/>
        </a:xfrm>
        <a:prstGeom prst="rect">
          <a:avLst/>
        </a:prstGeom>
      </xdr:spPr>
    </xdr:pic>
    <xdr:clientData/>
  </xdr:twoCellAnchor>
  <xdr:twoCellAnchor editAs="oneCell">
    <xdr:from>
      <xdr:col>3</xdr:col>
      <xdr:colOff>285750</xdr:colOff>
      <xdr:row>0</xdr:row>
      <xdr:rowOff>134937</xdr:rowOff>
    </xdr:from>
    <xdr:to>
      <xdr:col>3</xdr:col>
      <xdr:colOff>1803489</xdr:colOff>
      <xdr:row>0</xdr:row>
      <xdr:rowOff>635197</xdr:rowOff>
    </xdr:to>
    <xdr:pic>
      <xdr:nvPicPr>
        <xdr:cNvPr id="4" name="Picture 3">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068050" y="134937"/>
          <a:ext cx="1517739" cy="500260"/>
        </a:xfrm>
        <a:prstGeom prst="rect">
          <a:avLst/>
        </a:prstGeom>
      </xdr:spPr>
    </xdr:pic>
    <xdr:clientData/>
  </xdr:twoCellAnchor>
  <xdr:twoCellAnchor>
    <xdr:from>
      <xdr:col>0</xdr:col>
      <xdr:colOff>607219</xdr:colOff>
      <xdr:row>1</xdr:row>
      <xdr:rowOff>180180</xdr:rowOff>
    </xdr:from>
    <xdr:to>
      <xdr:col>1</xdr:col>
      <xdr:colOff>4568031</xdr:colOff>
      <xdr:row>17</xdr:row>
      <xdr:rowOff>2380</xdr:rowOff>
    </xdr:to>
    <xdr:graphicFrame macro="">
      <xdr:nvGraphicFramePr>
        <xdr:cNvPr id="5" name="Chart 4">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7937</xdr:colOff>
      <xdr:row>0</xdr:row>
      <xdr:rowOff>127000</xdr:rowOff>
    </xdr:from>
    <xdr:to>
      <xdr:col>1</xdr:col>
      <xdr:colOff>2243514</xdr:colOff>
      <xdr:row>0</xdr:row>
      <xdr:rowOff>624430</xdr:rowOff>
    </xdr:to>
    <xdr:pic>
      <xdr:nvPicPr>
        <xdr:cNvPr id="3" name="Picture 2">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1"/>
        <a:stretch>
          <a:fillRect/>
        </a:stretch>
      </xdr:blipFill>
      <xdr:spPr>
        <a:xfrm>
          <a:off x="617537" y="127000"/>
          <a:ext cx="2235577" cy="497430"/>
        </a:xfrm>
        <a:prstGeom prst="rect">
          <a:avLst/>
        </a:prstGeom>
      </xdr:spPr>
    </xdr:pic>
    <xdr:clientData/>
  </xdr:twoCellAnchor>
  <xdr:twoCellAnchor editAs="oneCell">
    <xdr:from>
      <xdr:col>3</xdr:col>
      <xdr:colOff>285750</xdr:colOff>
      <xdr:row>0</xdr:row>
      <xdr:rowOff>134937</xdr:rowOff>
    </xdr:from>
    <xdr:to>
      <xdr:col>3</xdr:col>
      <xdr:colOff>1803489</xdr:colOff>
      <xdr:row>0</xdr:row>
      <xdr:rowOff>635197</xdr:rowOff>
    </xdr:to>
    <xdr:pic>
      <xdr:nvPicPr>
        <xdr:cNvPr id="4" name="Picture 3">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068050" y="134937"/>
          <a:ext cx="1517739" cy="500260"/>
        </a:xfrm>
        <a:prstGeom prst="rect">
          <a:avLst/>
        </a:prstGeom>
      </xdr:spPr>
    </xdr:pic>
    <xdr:clientData/>
  </xdr:twoCellAnchor>
  <xdr:twoCellAnchor>
    <xdr:from>
      <xdr:col>0</xdr:col>
      <xdr:colOff>607219</xdr:colOff>
      <xdr:row>1</xdr:row>
      <xdr:rowOff>180180</xdr:rowOff>
    </xdr:from>
    <xdr:to>
      <xdr:col>1</xdr:col>
      <xdr:colOff>4568031</xdr:colOff>
      <xdr:row>17</xdr:row>
      <xdr:rowOff>2380</xdr:rowOff>
    </xdr:to>
    <xdr:graphicFrame macro="">
      <xdr:nvGraphicFramePr>
        <xdr:cNvPr id="5" name="Chart 4">
          <a:extLst>
            <a:ext uri="{FF2B5EF4-FFF2-40B4-BE49-F238E27FC236}">
              <a16:creationId xmlns:a16="http://schemas.microsoft.com/office/drawing/2014/main" id="{00000000-0008-0000-0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7937</xdr:colOff>
      <xdr:row>0</xdr:row>
      <xdr:rowOff>127000</xdr:rowOff>
    </xdr:from>
    <xdr:to>
      <xdr:col>1</xdr:col>
      <xdr:colOff>2243514</xdr:colOff>
      <xdr:row>0</xdr:row>
      <xdr:rowOff>624430</xdr:rowOff>
    </xdr:to>
    <xdr:pic>
      <xdr:nvPicPr>
        <xdr:cNvPr id="3" name="Picture 2">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1"/>
        <a:stretch>
          <a:fillRect/>
        </a:stretch>
      </xdr:blipFill>
      <xdr:spPr>
        <a:xfrm>
          <a:off x="617537" y="127000"/>
          <a:ext cx="2235577" cy="497430"/>
        </a:xfrm>
        <a:prstGeom prst="rect">
          <a:avLst/>
        </a:prstGeom>
      </xdr:spPr>
    </xdr:pic>
    <xdr:clientData/>
  </xdr:twoCellAnchor>
  <xdr:twoCellAnchor editAs="oneCell">
    <xdr:from>
      <xdr:col>3</xdr:col>
      <xdr:colOff>285750</xdr:colOff>
      <xdr:row>0</xdr:row>
      <xdr:rowOff>134937</xdr:rowOff>
    </xdr:from>
    <xdr:to>
      <xdr:col>3</xdr:col>
      <xdr:colOff>1803489</xdr:colOff>
      <xdr:row>0</xdr:row>
      <xdr:rowOff>635197</xdr:rowOff>
    </xdr:to>
    <xdr:pic>
      <xdr:nvPicPr>
        <xdr:cNvPr id="4" name="Picture 3">
          <a:extLst>
            <a:ext uri="{FF2B5EF4-FFF2-40B4-BE49-F238E27FC236}">
              <a16:creationId xmlns:a16="http://schemas.microsoft.com/office/drawing/2014/main" id="{00000000-0008-0000-0E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068050" y="134937"/>
          <a:ext cx="1517739" cy="500260"/>
        </a:xfrm>
        <a:prstGeom prst="rect">
          <a:avLst/>
        </a:prstGeom>
      </xdr:spPr>
    </xdr:pic>
    <xdr:clientData/>
  </xdr:twoCellAnchor>
  <xdr:twoCellAnchor>
    <xdr:from>
      <xdr:col>0</xdr:col>
      <xdr:colOff>607219</xdr:colOff>
      <xdr:row>1</xdr:row>
      <xdr:rowOff>180180</xdr:rowOff>
    </xdr:from>
    <xdr:to>
      <xdr:col>1</xdr:col>
      <xdr:colOff>4568031</xdr:colOff>
      <xdr:row>17</xdr:row>
      <xdr:rowOff>2380</xdr:rowOff>
    </xdr:to>
    <xdr:graphicFrame macro="">
      <xdr:nvGraphicFramePr>
        <xdr:cNvPr id="5" name="Chart 4">
          <a:extLst>
            <a:ext uri="{FF2B5EF4-FFF2-40B4-BE49-F238E27FC236}">
              <a16:creationId xmlns:a16="http://schemas.microsoft.com/office/drawing/2014/main" id="{00000000-0008-0000-0E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7937</xdr:colOff>
      <xdr:row>0</xdr:row>
      <xdr:rowOff>127000</xdr:rowOff>
    </xdr:from>
    <xdr:to>
      <xdr:col>1</xdr:col>
      <xdr:colOff>2243514</xdr:colOff>
      <xdr:row>0</xdr:row>
      <xdr:rowOff>624430</xdr:rowOff>
    </xdr:to>
    <xdr:pic>
      <xdr:nvPicPr>
        <xdr:cNvPr id="3" name="Picture 2">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1"/>
        <a:stretch>
          <a:fillRect/>
        </a:stretch>
      </xdr:blipFill>
      <xdr:spPr>
        <a:xfrm>
          <a:off x="617537" y="127000"/>
          <a:ext cx="2235577" cy="497430"/>
        </a:xfrm>
        <a:prstGeom prst="rect">
          <a:avLst/>
        </a:prstGeom>
      </xdr:spPr>
    </xdr:pic>
    <xdr:clientData/>
  </xdr:twoCellAnchor>
  <xdr:twoCellAnchor editAs="oneCell">
    <xdr:from>
      <xdr:col>3</xdr:col>
      <xdr:colOff>285750</xdr:colOff>
      <xdr:row>0</xdr:row>
      <xdr:rowOff>134937</xdr:rowOff>
    </xdr:from>
    <xdr:to>
      <xdr:col>3</xdr:col>
      <xdr:colOff>1803489</xdr:colOff>
      <xdr:row>0</xdr:row>
      <xdr:rowOff>635197</xdr:rowOff>
    </xdr:to>
    <xdr:pic>
      <xdr:nvPicPr>
        <xdr:cNvPr id="4" name="Picture 3">
          <a:extLst>
            <a:ext uri="{FF2B5EF4-FFF2-40B4-BE49-F238E27FC236}">
              <a16:creationId xmlns:a16="http://schemas.microsoft.com/office/drawing/2014/main" id="{00000000-0008-0000-0F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068050" y="134937"/>
          <a:ext cx="1517739" cy="500260"/>
        </a:xfrm>
        <a:prstGeom prst="rect">
          <a:avLst/>
        </a:prstGeom>
      </xdr:spPr>
    </xdr:pic>
    <xdr:clientData/>
  </xdr:twoCellAnchor>
  <xdr:twoCellAnchor>
    <xdr:from>
      <xdr:col>0</xdr:col>
      <xdr:colOff>607219</xdr:colOff>
      <xdr:row>1</xdr:row>
      <xdr:rowOff>180180</xdr:rowOff>
    </xdr:from>
    <xdr:to>
      <xdr:col>1</xdr:col>
      <xdr:colOff>4568031</xdr:colOff>
      <xdr:row>17</xdr:row>
      <xdr:rowOff>2380</xdr:rowOff>
    </xdr:to>
    <xdr:graphicFrame macro="">
      <xdr:nvGraphicFramePr>
        <xdr:cNvPr id="5" name="Chart 4">
          <a:extLst>
            <a:ext uri="{FF2B5EF4-FFF2-40B4-BE49-F238E27FC236}">
              <a16:creationId xmlns:a16="http://schemas.microsoft.com/office/drawing/2014/main" id="{00000000-0008-0000-0F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7937</xdr:colOff>
      <xdr:row>0</xdr:row>
      <xdr:rowOff>127000</xdr:rowOff>
    </xdr:from>
    <xdr:to>
      <xdr:col>1</xdr:col>
      <xdr:colOff>2243514</xdr:colOff>
      <xdr:row>0</xdr:row>
      <xdr:rowOff>624430</xdr:rowOff>
    </xdr:to>
    <xdr:pic>
      <xdr:nvPicPr>
        <xdr:cNvPr id="3" name="Picture 2">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1"/>
        <a:stretch>
          <a:fillRect/>
        </a:stretch>
      </xdr:blipFill>
      <xdr:spPr>
        <a:xfrm>
          <a:off x="617537" y="127000"/>
          <a:ext cx="2235577" cy="497430"/>
        </a:xfrm>
        <a:prstGeom prst="rect">
          <a:avLst/>
        </a:prstGeom>
      </xdr:spPr>
    </xdr:pic>
    <xdr:clientData/>
  </xdr:twoCellAnchor>
  <xdr:twoCellAnchor editAs="oneCell">
    <xdr:from>
      <xdr:col>3</xdr:col>
      <xdr:colOff>285750</xdr:colOff>
      <xdr:row>0</xdr:row>
      <xdr:rowOff>134937</xdr:rowOff>
    </xdr:from>
    <xdr:to>
      <xdr:col>3</xdr:col>
      <xdr:colOff>1803489</xdr:colOff>
      <xdr:row>0</xdr:row>
      <xdr:rowOff>635197</xdr:rowOff>
    </xdr:to>
    <xdr:pic>
      <xdr:nvPicPr>
        <xdr:cNvPr id="4" name="Picture 3">
          <a:extLst>
            <a:ext uri="{FF2B5EF4-FFF2-40B4-BE49-F238E27FC236}">
              <a16:creationId xmlns:a16="http://schemas.microsoft.com/office/drawing/2014/main" id="{00000000-0008-0000-1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068050" y="134937"/>
          <a:ext cx="1517739" cy="500260"/>
        </a:xfrm>
        <a:prstGeom prst="rect">
          <a:avLst/>
        </a:prstGeom>
      </xdr:spPr>
    </xdr:pic>
    <xdr:clientData/>
  </xdr:twoCellAnchor>
  <xdr:twoCellAnchor>
    <xdr:from>
      <xdr:col>0</xdr:col>
      <xdr:colOff>607219</xdr:colOff>
      <xdr:row>1</xdr:row>
      <xdr:rowOff>180180</xdr:rowOff>
    </xdr:from>
    <xdr:to>
      <xdr:col>1</xdr:col>
      <xdr:colOff>4568031</xdr:colOff>
      <xdr:row>17</xdr:row>
      <xdr:rowOff>2380</xdr:rowOff>
    </xdr:to>
    <xdr:graphicFrame macro="">
      <xdr:nvGraphicFramePr>
        <xdr:cNvPr id="5" name="Chart 4">
          <a:extLst>
            <a:ext uri="{FF2B5EF4-FFF2-40B4-BE49-F238E27FC236}">
              <a16:creationId xmlns:a16="http://schemas.microsoft.com/office/drawing/2014/main" id="{00000000-0008-0000-1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7937</xdr:colOff>
      <xdr:row>0</xdr:row>
      <xdr:rowOff>127000</xdr:rowOff>
    </xdr:from>
    <xdr:to>
      <xdr:col>1</xdr:col>
      <xdr:colOff>2243514</xdr:colOff>
      <xdr:row>0</xdr:row>
      <xdr:rowOff>624430</xdr:rowOff>
    </xdr:to>
    <xdr:pic>
      <xdr:nvPicPr>
        <xdr:cNvPr id="3" name="Picture 2">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1"/>
        <a:stretch>
          <a:fillRect/>
        </a:stretch>
      </xdr:blipFill>
      <xdr:spPr>
        <a:xfrm>
          <a:off x="617537" y="127000"/>
          <a:ext cx="2235577" cy="497430"/>
        </a:xfrm>
        <a:prstGeom prst="rect">
          <a:avLst/>
        </a:prstGeom>
      </xdr:spPr>
    </xdr:pic>
    <xdr:clientData/>
  </xdr:twoCellAnchor>
  <xdr:twoCellAnchor editAs="oneCell">
    <xdr:from>
      <xdr:col>3</xdr:col>
      <xdr:colOff>285750</xdr:colOff>
      <xdr:row>0</xdr:row>
      <xdr:rowOff>134937</xdr:rowOff>
    </xdr:from>
    <xdr:to>
      <xdr:col>3</xdr:col>
      <xdr:colOff>1803489</xdr:colOff>
      <xdr:row>0</xdr:row>
      <xdr:rowOff>635197</xdr:rowOff>
    </xdr:to>
    <xdr:pic>
      <xdr:nvPicPr>
        <xdr:cNvPr id="4" name="Picture 3">
          <a:extLst>
            <a:ext uri="{FF2B5EF4-FFF2-40B4-BE49-F238E27FC236}">
              <a16:creationId xmlns:a16="http://schemas.microsoft.com/office/drawing/2014/main" id="{00000000-0008-0000-11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068050" y="134937"/>
          <a:ext cx="1517739" cy="500260"/>
        </a:xfrm>
        <a:prstGeom prst="rect">
          <a:avLst/>
        </a:prstGeom>
      </xdr:spPr>
    </xdr:pic>
    <xdr:clientData/>
  </xdr:twoCellAnchor>
  <xdr:twoCellAnchor>
    <xdr:from>
      <xdr:col>0</xdr:col>
      <xdr:colOff>607219</xdr:colOff>
      <xdr:row>1</xdr:row>
      <xdr:rowOff>180180</xdr:rowOff>
    </xdr:from>
    <xdr:to>
      <xdr:col>1</xdr:col>
      <xdr:colOff>4568031</xdr:colOff>
      <xdr:row>17</xdr:row>
      <xdr:rowOff>2380</xdr:rowOff>
    </xdr:to>
    <xdr:graphicFrame macro="">
      <xdr:nvGraphicFramePr>
        <xdr:cNvPr id="5" name="Chart 4">
          <a:extLst>
            <a:ext uri="{FF2B5EF4-FFF2-40B4-BE49-F238E27FC236}">
              <a16:creationId xmlns:a16="http://schemas.microsoft.com/office/drawing/2014/main" id="{00000000-0008-0000-1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7937</xdr:colOff>
      <xdr:row>0</xdr:row>
      <xdr:rowOff>127000</xdr:rowOff>
    </xdr:from>
    <xdr:to>
      <xdr:col>1</xdr:col>
      <xdr:colOff>2243514</xdr:colOff>
      <xdr:row>0</xdr:row>
      <xdr:rowOff>624430</xdr:rowOff>
    </xdr:to>
    <xdr:pic>
      <xdr:nvPicPr>
        <xdr:cNvPr id="3" name="Picture 2">
          <a:extLst>
            <a:ext uri="{FF2B5EF4-FFF2-40B4-BE49-F238E27FC236}">
              <a16:creationId xmlns:a16="http://schemas.microsoft.com/office/drawing/2014/main" id="{00000000-0008-0000-1200-000003000000}"/>
            </a:ext>
          </a:extLst>
        </xdr:cNvPr>
        <xdr:cNvPicPr>
          <a:picLocks noChangeAspect="1"/>
        </xdr:cNvPicPr>
      </xdr:nvPicPr>
      <xdr:blipFill>
        <a:blip xmlns:r="http://schemas.openxmlformats.org/officeDocument/2006/relationships" r:embed="rId1"/>
        <a:stretch>
          <a:fillRect/>
        </a:stretch>
      </xdr:blipFill>
      <xdr:spPr>
        <a:xfrm>
          <a:off x="617537" y="127000"/>
          <a:ext cx="2235577" cy="497430"/>
        </a:xfrm>
        <a:prstGeom prst="rect">
          <a:avLst/>
        </a:prstGeom>
      </xdr:spPr>
    </xdr:pic>
    <xdr:clientData/>
  </xdr:twoCellAnchor>
  <xdr:twoCellAnchor editAs="oneCell">
    <xdr:from>
      <xdr:col>3</xdr:col>
      <xdr:colOff>285750</xdr:colOff>
      <xdr:row>0</xdr:row>
      <xdr:rowOff>134937</xdr:rowOff>
    </xdr:from>
    <xdr:to>
      <xdr:col>3</xdr:col>
      <xdr:colOff>1803489</xdr:colOff>
      <xdr:row>0</xdr:row>
      <xdr:rowOff>635197</xdr:rowOff>
    </xdr:to>
    <xdr:pic>
      <xdr:nvPicPr>
        <xdr:cNvPr id="4" name="Picture 3">
          <a:extLst>
            <a:ext uri="{FF2B5EF4-FFF2-40B4-BE49-F238E27FC236}">
              <a16:creationId xmlns:a16="http://schemas.microsoft.com/office/drawing/2014/main" id="{00000000-0008-0000-12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068050" y="134937"/>
          <a:ext cx="1517739" cy="500260"/>
        </a:xfrm>
        <a:prstGeom prst="rect">
          <a:avLst/>
        </a:prstGeom>
      </xdr:spPr>
    </xdr:pic>
    <xdr:clientData/>
  </xdr:twoCellAnchor>
  <xdr:twoCellAnchor>
    <xdr:from>
      <xdr:col>0</xdr:col>
      <xdr:colOff>607219</xdr:colOff>
      <xdr:row>1</xdr:row>
      <xdr:rowOff>180180</xdr:rowOff>
    </xdr:from>
    <xdr:to>
      <xdr:col>1</xdr:col>
      <xdr:colOff>4568031</xdr:colOff>
      <xdr:row>17</xdr:row>
      <xdr:rowOff>2380</xdr:rowOff>
    </xdr:to>
    <xdr:graphicFrame macro="">
      <xdr:nvGraphicFramePr>
        <xdr:cNvPr id="5" name="Chart 4">
          <a:extLst>
            <a:ext uri="{FF2B5EF4-FFF2-40B4-BE49-F238E27FC236}">
              <a16:creationId xmlns:a16="http://schemas.microsoft.com/office/drawing/2014/main" id="{00000000-0008-0000-1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2</xdr:row>
      <xdr:rowOff>7619</xdr:rowOff>
    </xdr:from>
    <xdr:to>
      <xdr:col>15</xdr:col>
      <xdr:colOff>601980</xdr:colOff>
      <xdr:row>27</xdr:row>
      <xdr:rowOff>-1</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127000</xdr:rowOff>
    </xdr:from>
    <xdr:to>
      <xdr:col>0</xdr:col>
      <xdr:colOff>2158672</xdr:colOff>
      <xdr:row>0</xdr:row>
      <xdr:rowOff>624430</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0" y="127000"/>
          <a:ext cx="2158672" cy="497430"/>
        </a:xfrm>
        <a:prstGeom prst="rect">
          <a:avLst/>
        </a:prstGeom>
      </xdr:spPr>
    </xdr:pic>
    <xdr:clientData/>
  </xdr:twoCellAnchor>
  <xdr:twoCellAnchor editAs="oneCell">
    <xdr:from>
      <xdr:col>13</xdr:col>
      <xdr:colOff>23812</xdr:colOff>
      <xdr:row>0</xdr:row>
      <xdr:rowOff>127000</xdr:rowOff>
    </xdr:from>
    <xdr:to>
      <xdr:col>15</xdr:col>
      <xdr:colOff>319177</xdr:colOff>
      <xdr:row>0</xdr:row>
      <xdr:rowOff>627260</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3447712" y="127000"/>
          <a:ext cx="1527265" cy="50026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7937</xdr:colOff>
      <xdr:row>0</xdr:row>
      <xdr:rowOff>127000</xdr:rowOff>
    </xdr:from>
    <xdr:to>
      <xdr:col>1</xdr:col>
      <xdr:colOff>2243514</xdr:colOff>
      <xdr:row>0</xdr:row>
      <xdr:rowOff>624430</xdr:rowOff>
    </xdr:to>
    <xdr:pic>
      <xdr:nvPicPr>
        <xdr:cNvPr id="2" name="Picture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stretch>
          <a:fillRect/>
        </a:stretch>
      </xdr:blipFill>
      <xdr:spPr>
        <a:xfrm>
          <a:off x="646112" y="127000"/>
          <a:ext cx="2235577" cy="497430"/>
        </a:xfrm>
        <a:prstGeom prst="rect">
          <a:avLst/>
        </a:prstGeom>
      </xdr:spPr>
    </xdr:pic>
    <xdr:clientData/>
  </xdr:twoCellAnchor>
  <xdr:twoCellAnchor editAs="oneCell">
    <xdr:from>
      <xdr:col>3</xdr:col>
      <xdr:colOff>285750</xdr:colOff>
      <xdr:row>0</xdr:row>
      <xdr:rowOff>134937</xdr:rowOff>
    </xdr:from>
    <xdr:to>
      <xdr:col>3</xdr:col>
      <xdr:colOff>1803489</xdr:colOff>
      <xdr:row>0</xdr:row>
      <xdr:rowOff>635197</xdr:rowOff>
    </xdr:to>
    <xdr:pic>
      <xdr:nvPicPr>
        <xdr:cNvPr id="3" name="Picture 2">
          <a:extLst>
            <a:ext uri="{FF2B5EF4-FFF2-40B4-BE49-F238E27FC236}">
              <a16:creationId xmlns:a16="http://schemas.microsoft.com/office/drawing/2014/main" id="{00000000-0008-0000-1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629900" y="134937"/>
          <a:ext cx="1517739" cy="500260"/>
        </a:xfrm>
        <a:prstGeom prst="rect">
          <a:avLst/>
        </a:prstGeom>
      </xdr:spPr>
    </xdr:pic>
    <xdr:clientData/>
  </xdr:twoCellAnchor>
  <xdr:twoCellAnchor>
    <xdr:from>
      <xdr:col>0</xdr:col>
      <xdr:colOff>607219</xdr:colOff>
      <xdr:row>1</xdr:row>
      <xdr:rowOff>180180</xdr:rowOff>
    </xdr:from>
    <xdr:to>
      <xdr:col>1</xdr:col>
      <xdr:colOff>4568031</xdr:colOff>
      <xdr:row>17</xdr:row>
      <xdr:rowOff>2380</xdr:rowOff>
    </xdr:to>
    <xdr:graphicFrame macro="">
      <xdr:nvGraphicFramePr>
        <xdr:cNvPr id="4" name="Chart 3">
          <a:extLst>
            <a:ext uri="{FF2B5EF4-FFF2-40B4-BE49-F238E27FC236}">
              <a16:creationId xmlns:a16="http://schemas.microsoft.com/office/drawing/2014/main" id="{00000000-0008-0000-1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7937</xdr:colOff>
      <xdr:row>0</xdr:row>
      <xdr:rowOff>127000</xdr:rowOff>
    </xdr:from>
    <xdr:to>
      <xdr:col>1</xdr:col>
      <xdr:colOff>2243514</xdr:colOff>
      <xdr:row>0</xdr:row>
      <xdr:rowOff>624430</xdr:rowOff>
    </xdr:to>
    <xdr:pic>
      <xdr:nvPicPr>
        <xdr:cNvPr id="2" name="Picture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stretch>
          <a:fillRect/>
        </a:stretch>
      </xdr:blipFill>
      <xdr:spPr>
        <a:xfrm>
          <a:off x="646112" y="127000"/>
          <a:ext cx="2235577" cy="497430"/>
        </a:xfrm>
        <a:prstGeom prst="rect">
          <a:avLst/>
        </a:prstGeom>
      </xdr:spPr>
    </xdr:pic>
    <xdr:clientData/>
  </xdr:twoCellAnchor>
  <xdr:twoCellAnchor editAs="oneCell">
    <xdr:from>
      <xdr:col>3</xdr:col>
      <xdr:colOff>285750</xdr:colOff>
      <xdr:row>0</xdr:row>
      <xdr:rowOff>134937</xdr:rowOff>
    </xdr:from>
    <xdr:to>
      <xdr:col>3</xdr:col>
      <xdr:colOff>1803489</xdr:colOff>
      <xdr:row>0</xdr:row>
      <xdr:rowOff>635197</xdr:rowOff>
    </xdr:to>
    <xdr:pic>
      <xdr:nvPicPr>
        <xdr:cNvPr id="3" name="Picture 2">
          <a:extLst>
            <a:ext uri="{FF2B5EF4-FFF2-40B4-BE49-F238E27FC236}">
              <a16:creationId xmlns:a16="http://schemas.microsoft.com/office/drawing/2014/main" id="{00000000-0008-0000-1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629900" y="134937"/>
          <a:ext cx="1517739" cy="500260"/>
        </a:xfrm>
        <a:prstGeom prst="rect">
          <a:avLst/>
        </a:prstGeom>
      </xdr:spPr>
    </xdr:pic>
    <xdr:clientData/>
  </xdr:twoCellAnchor>
  <xdr:twoCellAnchor>
    <xdr:from>
      <xdr:col>0</xdr:col>
      <xdr:colOff>607219</xdr:colOff>
      <xdr:row>1</xdr:row>
      <xdr:rowOff>180180</xdr:rowOff>
    </xdr:from>
    <xdr:to>
      <xdr:col>1</xdr:col>
      <xdr:colOff>4568031</xdr:colOff>
      <xdr:row>17</xdr:row>
      <xdr:rowOff>2380</xdr:rowOff>
    </xdr:to>
    <xdr:graphicFrame macro="">
      <xdr:nvGraphicFramePr>
        <xdr:cNvPr id="4" name="Chart 3">
          <a:extLst>
            <a:ext uri="{FF2B5EF4-FFF2-40B4-BE49-F238E27FC236}">
              <a16:creationId xmlns:a16="http://schemas.microsoft.com/office/drawing/2014/main" id="{00000000-0008-0000-1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7937</xdr:colOff>
      <xdr:row>0</xdr:row>
      <xdr:rowOff>127000</xdr:rowOff>
    </xdr:from>
    <xdr:to>
      <xdr:col>1</xdr:col>
      <xdr:colOff>2243514</xdr:colOff>
      <xdr:row>0</xdr:row>
      <xdr:rowOff>624430</xdr:rowOff>
    </xdr:to>
    <xdr:pic>
      <xdr:nvPicPr>
        <xdr:cNvPr id="2" name="Picture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stretch>
          <a:fillRect/>
        </a:stretch>
      </xdr:blipFill>
      <xdr:spPr>
        <a:xfrm>
          <a:off x="646112" y="127000"/>
          <a:ext cx="2235577" cy="497430"/>
        </a:xfrm>
        <a:prstGeom prst="rect">
          <a:avLst/>
        </a:prstGeom>
      </xdr:spPr>
    </xdr:pic>
    <xdr:clientData/>
  </xdr:twoCellAnchor>
  <xdr:twoCellAnchor editAs="oneCell">
    <xdr:from>
      <xdr:col>3</xdr:col>
      <xdr:colOff>285750</xdr:colOff>
      <xdr:row>0</xdr:row>
      <xdr:rowOff>134937</xdr:rowOff>
    </xdr:from>
    <xdr:to>
      <xdr:col>3</xdr:col>
      <xdr:colOff>1803489</xdr:colOff>
      <xdr:row>0</xdr:row>
      <xdr:rowOff>635197</xdr:rowOff>
    </xdr:to>
    <xdr:pic>
      <xdr:nvPicPr>
        <xdr:cNvPr id="3" name="Picture 2">
          <a:extLst>
            <a:ext uri="{FF2B5EF4-FFF2-40B4-BE49-F238E27FC236}">
              <a16:creationId xmlns:a16="http://schemas.microsoft.com/office/drawing/2014/main" id="{00000000-0008-0000-15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629900" y="134937"/>
          <a:ext cx="1517739" cy="500260"/>
        </a:xfrm>
        <a:prstGeom prst="rect">
          <a:avLst/>
        </a:prstGeom>
      </xdr:spPr>
    </xdr:pic>
    <xdr:clientData/>
  </xdr:twoCellAnchor>
  <xdr:twoCellAnchor>
    <xdr:from>
      <xdr:col>0</xdr:col>
      <xdr:colOff>607219</xdr:colOff>
      <xdr:row>1</xdr:row>
      <xdr:rowOff>180180</xdr:rowOff>
    </xdr:from>
    <xdr:to>
      <xdr:col>1</xdr:col>
      <xdr:colOff>4568031</xdr:colOff>
      <xdr:row>17</xdr:row>
      <xdr:rowOff>2380</xdr:rowOff>
    </xdr:to>
    <xdr:graphicFrame macro="">
      <xdr:nvGraphicFramePr>
        <xdr:cNvPr id="4" name="Chart 3">
          <a:extLst>
            <a:ext uri="{FF2B5EF4-FFF2-40B4-BE49-F238E27FC236}">
              <a16:creationId xmlns:a16="http://schemas.microsoft.com/office/drawing/2014/main" id="{00000000-0008-0000-1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7937</xdr:colOff>
      <xdr:row>0</xdr:row>
      <xdr:rowOff>127000</xdr:rowOff>
    </xdr:from>
    <xdr:to>
      <xdr:col>1</xdr:col>
      <xdr:colOff>2243514</xdr:colOff>
      <xdr:row>0</xdr:row>
      <xdr:rowOff>624430</xdr:rowOff>
    </xdr:to>
    <xdr:pic>
      <xdr:nvPicPr>
        <xdr:cNvPr id="2" name="Picture 1">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a:stretch>
          <a:fillRect/>
        </a:stretch>
      </xdr:blipFill>
      <xdr:spPr>
        <a:xfrm>
          <a:off x="646112" y="127000"/>
          <a:ext cx="2235577" cy="497430"/>
        </a:xfrm>
        <a:prstGeom prst="rect">
          <a:avLst/>
        </a:prstGeom>
      </xdr:spPr>
    </xdr:pic>
    <xdr:clientData/>
  </xdr:twoCellAnchor>
  <xdr:twoCellAnchor editAs="oneCell">
    <xdr:from>
      <xdr:col>3</xdr:col>
      <xdr:colOff>285750</xdr:colOff>
      <xdr:row>0</xdr:row>
      <xdr:rowOff>134937</xdr:rowOff>
    </xdr:from>
    <xdr:to>
      <xdr:col>3</xdr:col>
      <xdr:colOff>1803489</xdr:colOff>
      <xdr:row>0</xdr:row>
      <xdr:rowOff>635197</xdr:rowOff>
    </xdr:to>
    <xdr:pic>
      <xdr:nvPicPr>
        <xdr:cNvPr id="3" name="Picture 2">
          <a:extLst>
            <a:ext uri="{FF2B5EF4-FFF2-40B4-BE49-F238E27FC236}">
              <a16:creationId xmlns:a16="http://schemas.microsoft.com/office/drawing/2014/main" id="{00000000-0008-0000-16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629900" y="134937"/>
          <a:ext cx="1517739" cy="500260"/>
        </a:xfrm>
        <a:prstGeom prst="rect">
          <a:avLst/>
        </a:prstGeom>
      </xdr:spPr>
    </xdr:pic>
    <xdr:clientData/>
  </xdr:twoCellAnchor>
  <xdr:twoCellAnchor>
    <xdr:from>
      <xdr:col>0</xdr:col>
      <xdr:colOff>607219</xdr:colOff>
      <xdr:row>1</xdr:row>
      <xdr:rowOff>180180</xdr:rowOff>
    </xdr:from>
    <xdr:to>
      <xdr:col>1</xdr:col>
      <xdr:colOff>4568031</xdr:colOff>
      <xdr:row>17</xdr:row>
      <xdr:rowOff>2380</xdr:rowOff>
    </xdr:to>
    <xdr:graphicFrame macro="">
      <xdr:nvGraphicFramePr>
        <xdr:cNvPr id="4" name="Chart 3">
          <a:extLst>
            <a:ext uri="{FF2B5EF4-FFF2-40B4-BE49-F238E27FC236}">
              <a16:creationId xmlns:a16="http://schemas.microsoft.com/office/drawing/2014/main" id="{00000000-0008-0000-1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7937</xdr:colOff>
      <xdr:row>0</xdr:row>
      <xdr:rowOff>127000</xdr:rowOff>
    </xdr:from>
    <xdr:to>
      <xdr:col>1</xdr:col>
      <xdr:colOff>2243514</xdr:colOff>
      <xdr:row>0</xdr:row>
      <xdr:rowOff>624430</xdr:rowOff>
    </xdr:to>
    <xdr:pic>
      <xdr:nvPicPr>
        <xdr:cNvPr id="2" name="Picture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stretch>
          <a:fillRect/>
        </a:stretch>
      </xdr:blipFill>
      <xdr:spPr>
        <a:xfrm>
          <a:off x="646112" y="127000"/>
          <a:ext cx="2235577" cy="497430"/>
        </a:xfrm>
        <a:prstGeom prst="rect">
          <a:avLst/>
        </a:prstGeom>
      </xdr:spPr>
    </xdr:pic>
    <xdr:clientData/>
  </xdr:twoCellAnchor>
  <xdr:twoCellAnchor editAs="oneCell">
    <xdr:from>
      <xdr:col>3</xdr:col>
      <xdr:colOff>285750</xdr:colOff>
      <xdr:row>0</xdr:row>
      <xdr:rowOff>134937</xdr:rowOff>
    </xdr:from>
    <xdr:to>
      <xdr:col>3</xdr:col>
      <xdr:colOff>1803489</xdr:colOff>
      <xdr:row>0</xdr:row>
      <xdr:rowOff>635197</xdr:rowOff>
    </xdr:to>
    <xdr:pic>
      <xdr:nvPicPr>
        <xdr:cNvPr id="3" name="Picture 2">
          <a:extLst>
            <a:ext uri="{FF2B5EF4-FFF2-40B4-BE49-F238E27FC236}">
              <a16:creationId xmlns:a16="http://schemas.microsoft.com/office/drawing/2014/main" id="{00000000-0008-0000-17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629900" y="134937"/>
          <a:ext cx="1517739" cy="500260"/>
        </a:xfrm>
        <a:prstGeom prst="rect">
          <a:avLst/>
        </a:prstGeom>
      </xdr:spPr>
    </xdr:pic>
    <xdr:clientData/>
  </xdr:twoCellAnchor>
  <xdr:twoCellAnchor>
    <xdr:from>
      <xdr:col>0</xdr:col>
      <xdr:colOff>607219</xdr:colOff>
      <xdr:row>1</xdr:row>
      <xdr:rowOff>180180</xdr:rowOff>
    </xdr:from>
    <xdr:to>
      <xdr:col>1</xdr:col>
      <xdr:colOff>4568031</xdr:colOff>
      <xdr:row>17</xdr:row>
      <xdr:rowOff>2380</xdr:rowOff>
    </xdr:to>
    <xdr:graphicFrame macro="">
      <xdr:nvGraphicFramePr>
        <xdr:cNvPr id="4" name="Chart 3">
          <a:extLst>
            <a:ext uri="{FF2B5EF4-FFF2-40B4-BE49-F238E27FC236}">
              <a16:creationId xmlns:a16="http://schemas.microsoft.com/office/drawing/2014/main" id="{00000000-0008-0000-1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7937</xdr:colOff>
      <xdr:row>0</xdr:row>
      <xdr:rowOff>127000</xdr:rowOff>
    </xdr:from>
    <xdr:to>
      <xdr:col>1</xdr:col>
      <xdr:colOff>2243514</xdr:colOff>
      <xdr:row>0</xdr:row>
      <xdr:rowOff>624430</xdr:rowOff>
    </xdr:to>
    <xdr:pic>
      <xdr:nvPicPr>
        <xdr:cNvPr id="2" name="Picture 1">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a:stretch>
          <a:fillRect/>
        </a:stretch>
      </xdr:blipFill>
      <xdr:spPr>
        <a:xfrm>
          <a:off x="646112" y="127000"/>
          <a:ext cx="2235577" cy="497430"/>
        </a:xfrm>
        <a:prstGeom prst="rect">
          <a:avLst/>
        </a:prstGeom>
      </xdr:spPr>
    </xdr:pic>
    <xdr:clientData/>
  </xdr:twoCellAnchor>
  <xdr:twoCellAnchor editAs="oneCell">
    <xdr:from>
      <xdr:col>3</xdr:col>
      <xdr:colOff>285750</xdr:colOff>
      <xdr:row>0</xdr:row>
      <xdr:rowOff>134937</xdr:rowOff>
    </xdr:from>
    <xdr:to>
      <xdr:col>3</xdr:col>
      <xdr:colOff>1803489</xdr:colOff>
      <xdr:row>0</xdr:row>
      <xdr:rowOff>635197</xdr:rowOff>
    </xdr:to>
    <xdr:pic>
      <xdr:nvPicPr>
        <xdr:cNvPr id="3" name="Picture 2">
          <a:extLst>
            <a:ext uri="{FF2B5EF4-FFF2-40B4-BE49-F238E27FC236}">
              <a16:creationId xmlns:a16="http://schemas.microsoft.com/office/drawing/2014/main" id="{00000000-0008-0000-18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629900" y="134937"/>
          <a:ext cx="1517739" cy="500260"/>
        </a:xfrm>
        <a:prstGeom prst="rect">
          <a:avLst/>
        </a:prstGeom>
      </xdr:spPr>
    </xdr:pic>
    <xdr:clientData/>
  </xdr:twoCellAnchor>
  <xdr:twoCellAnchor>
    <xdr:from>
      <xdr:col>0</xdr:col>
      <xdr:colOff>607219</xdr:colOff>
      <xdr:row>1</xdr:row>
      <xdr:rowOff>180180</xdr:rowOff>
    </xdr:from>
    <xdr:to>
      <xdr:col>1</xdr:col>
      <xdr:colOff>4568031</xdr:colOff>
      <xdr:row>17</xdr:row>
      <xdr:rowOff>2380</xdr:rowOff>
    </xdr:to>
    <xdr:graphicFrame macro="">
      <xdr:nvGraphicFramePr>
        <xdr:cNvPr id="4" name="Chart 3">
          <a:extLst>
            <a:ext uri="{FF2B5EF4-FFF2-40B4-BE49-F238E27FC236}">
              <a16:creationId xmlns:a16="http://schemas.microsoft.com/office/drawing/2014/main" id="{00000000-0008-0000-1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7937</xdr:colOff>
      <xdr:row>0</xdr:row>
      <xdr:rowOff>127000</xdr:rowOff>
    </xdr:from>
    <xdr:to>
      <xdr:col>1</xdr:col>
      <xdr:colOff>2243514</xdr:colOff>
      <xdr:row>0</xdr:row>
      <xdr:rowOff>624430</xdr:rowOff>
    </xdr:to>
    <xdr:pic>
      <xdr:nvPicPr>
        <xdr:cNvPr id="2" name="Picture 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stretch>
          <a:fillRect/>
        </a:stretch>
      </xdr:blipFill>
      <xdr:spPr>
        <a:xfrm>
          <a:off x="646112" y="127000"/>
          <a:ext cx="2235577" cy="497430"/>
        </a:xfrm>
        <a:prstGeom prst="rect">
          <a:avLst/>
        </a:prstGeom>
      </xdr:spPr>
    </xdr:pic>
    <xdr:clientData/>
  </xdr:twoCellAnchor>
  <xdr:twoCellAnchor editAs="oneCell">
    <xdr:from>
      <xdr:col>3</xdr:col>
      <xdr:colOff>285750</xdr:colOff>
      <xdr:row>0</xdr:row>
      <xdr:rowOff>134937</xdr:rowOff>
    </xdr:from>
    <xdr:to>
      <xdr:col>3</xdr:col>
      <xdr:colOff>1803489</xdr:colOff>
      <xdr:row>0</xdr:row>
      <xdr:rowOff>635197</xdr:rowOff>
    </xdr:to>
    <xdr:pic>
      <xdr:nvPicPr>
        <xdr:cNvPr id="3" name="Picture 2">
          <a:extLst>
            <a:ext uri="{FF2B5EF4-FFF2-40B4-BE49-F238E27FC236}">
              <a16:creationId xmlns:a16="http://schemas.microsoft.com/office/drawing/2014/main" id="{00000000-0008-0000-19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629900" y="134937"/>
          <a:ext cx="1517739" cy="500260"/>
        </a:xfrm>
        <a:prstGeom prst="rect">
          <a:avLst/>
        </a:prstGeom>
      </xdr:spPr>
    </xdr:pic>
    <xdr:clientData/>
  </xdr:twoCellAnchor>
  <xdr:twoCellAnchor>
    <xdr:from>
      <xdr:col>0</xdr:col>
      <xdr:colOff>607219</xdr:colOff>
      <xdr:row>1</xdr:row>
      <xdr:rowOff>180180</xdr:rowOff>
    </xdr:from>
    <xdr:to>
      <xdr:col>1</xdr:col>
      <xdr:colOff>4568031</xdr:colOff>
      <xdr:row>17</xdr:row>
      <xdr:rowOff>2380</xdr:rowOff>
    </xdr:to>
    <xdr:graphicFrame macro="">
      <xdr:nvGraphicFramePr>
        <xdr:cNvPr id="4" name="Chart 3">
          <a:extLst>
            <a:ext uri="{FF2B5EF4-FFF2-40B4-BE49-F238E27FC236}">
              <a16:creationId xmlns:a16="http://schemas.microsoft.com/office/drawing/2014/main" id="{00000000-0008-0000-1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7937</xdr:colOff>
      <xdr:row>0</xdr:row>
      <xdr:rowOff>127000</xdr:rowOff>
    </xdr:from>
    <xdr:to>
      <xdr:col>1</xdr:col>
      <xdr:colOff>2243514</xdr:colOff>
      <xdr:row>0</xdr:row>
      <xdr:rowOff>624430</xdr:rowOff>
    </xdr:to>
    <xdr:pic>
      <xdr:nvPicPr>
        <xdr:cNvPr id="2" name="Picture 1">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a:stretch>
          <a:fillRect/>
        </a:stretch>
      </xdr:blipFill>
      <xdr:spPr>
        <a:xfrm>
          <a:off x="646112" y="127000"/>
          <a:ext cx="2235577" cy="497430"/>
        </a:xfrm>
        <a:prstGeom prst="rect">
          <a:avLst/>
        </a:prstGeom>
      </xdr:spPr>
    </xdr:pic>
    <xdr:clientData/>
  </xdr:twoCellAnchor>
  <xdr:twoCellAnchor editAs="oneCell">
    <xdr:from>
      <xdr:col>3</xdr:col>
      <xdr:colOff>285750</xdr:colOff>
      <xdr:row>0</xdr:row>
      <xdr:rowOff>134937</xdr:rowOff>
    </xdr:from>
    <xdr:to>
      <xdr:col>3</xdr:col>
      <xdr:colOff>1803489</xdr:colOff>
      <xdr:row>0</xdr:row>
      <xdr:rowOff>635197</xdr:rowOff>
    </xdr:to>
    <xdr:pic>
      <xdr:nvPicPr>
        <xdr:cNvPr id="3" name="Picture 2">
          <a:extLst>
            <a:ext uri="{FF2B5EF4-FFF2-40B4-BE49-F238E27FC236}">
              <a16:creationId xmlns:a16="http://schemas.microsoft.com/office/drawing/2014/main" id="{00000000-0008-0000-1A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629900" y="134937"/>
          <a:ext cx="1517739" cy="500260"/>
        </a:xfrm>
        <a:prstGeom prst="rect">
          <a:avLst/>
        </a:prstGeom>
      </xdr:spPr>
    </xdr:pic>
    <xdr:clientData/>
  </xdr:twoCellAnchor>
  <xdr:twoCellAnchor>
    <xdr:from>
      <xdr:col>0</xdr:col>
      <xdr:colOff>607219</xdr:colOff>
      <xdr:row>1</xdr:row>
      <xdr:rowOff>180180</xdr:rowOff>
    </xdr:from>
    <xdr:to>
      <xdr:col>1</xdr:col>
      <xdr:colOff>4568031</xdr:colOff>
      <xdr:row>17</xdr:row>
      <xdr:rowOff>2380</xdr:rowOff>
    </xdr:to>
    <xdr:graphicFrame macro="">
      <xdr:nvGraphicFramePr>
        <xdr:cNvPr id="4" name="Chart 3">
          <a:extLst>
            <a:ext uri="{FF2B5EF4-FFF2-40B4-BE49-F238E27FC236}">
              <a16:creationId xmlns:a16="http://schemas.microsoft.com/office/drawing/2014/main" id="{00000000-0008-0000-1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7937</xdr:colOff>
      <xdr:row>0</xdr:row>
      <xdr:rowOff>127000</xdr:rowOff>
    </xdr:from>
    <xdr:to>
      <xdr:col>1</xdr:col>
      <xdr:colOff>2243514</xdr:colOff>
      <xdr:row>0</xdr:row>
      <xdr:rowOff>624430</xdr:rowOff>
    </xdr:to>
    <xdr:pic>
      <xdr:nvPicPr>
        <xdr:cNvPr id="2" name="Picture 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stretch>
          <a:fillRect/>
        </a:stretch>
      </xdr:blipFill>
      <xdr:spPr>
        <a:xfrm>
          <a:off x="636587" y="127000"/>
          <a:ext cx="2235577" cy="497430"/>
        </a:xfrm>
        <a:prstGeom prst="rect">
          <a:avLst/>
        </a:prstGeom>
      </xdr:spPr>
    </xdr:pic>
    <xdr:clientData/>
  </xdr:twoCellAnchor>
  <xdr:twoCellAnchor editAs="oneCell">
    <xdr:from>
      <xdr:col>3</xdr:col>
      <xdr:colOff>285750</xdr:colOff>
      <xdr:row>0</xdr:row>
      <xdr:rowOff>134937</xdr:rowOff>
    </xdr:from>
    <xdr:to>
      <xdr:col>3</xdr:col>
      <xdr:colOff>1803489</xdr:colOff>
      <xdr:row>0</xdr:row>
      <xdr:rowOff>635197</xdr:rowOff>
    </xdr:to>
    <xdr:pic>
      <xdr:nvPicPr>
        <xdr:cNvPr id="3" name="Picture 2">
          <a:extLst>
            <a:ext uri="{FF2B5EF4-FFF2-40B4-BE49-F238E27FC236}">
              <a16:creationId xmlns:a16="http://schemas.microsoft.com/office/drawing/2014/main" id="{00000000-0008-0000-1B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620375" y="134937"/>
          <a:ext cx="1517739" cy="500260"/>
        </a:xfrm>
        <a:prstGeom prst="rect">
          <a:avLst/>
        </a:prstGeom>
      </xdr:spPr>
    </xdr:pic>
    <xdr:clientData/>
  </xdr:twoCellAnchor>
  <xdr:twoCellAnchor>
    <xdr:from>
      <xdr:col>0</xdr:col>
      <xdr:colOff>607219</xdr:colOff>
      <xdr:row>1</xdr:row>
      <xdr:rowOff>180180</xdr:rowOff>
    </xdr:from>
    <xdr:to>
      <xdr:col>1</xdr:col>
      <xdr:colOff>4568031</xdr:colOff>
      <xdr:row>17</xdr:row>
      <xdr:rowOff>2380</xdr:rowOff>
    </xdr:to>
    <xdr:graphicFrame macro="">
      <xdr:nvGraphicFramePr>
        <xdr:cNvPr id="4" name="Chart 3">
          <a:extLst>
            <a:ext uri="{FF2B5EF4-FFF2-40B4-BE49-F238E27FC236}">
              <a16:creationId xmlns:a16="http://schemas.microsoft.com/office/drawing/2014/main" id="{00000000-0008-0000-1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7937</xdr:colOff>
      <xdr:row>0</xdr:row>
      <xdr:rowOff>127000</xdr:rowOff>
    </xdr:from>
    <xdr:to>
      <xdr:col>1</xdr:col>
      <xdr:colOff>2243514</xdr:colOff>
      <xdr:row>0</xdr:row>
      <xdr:rowOff>624430</xdr:rowOff>
    </xdr:to>
    <xdr:pic>
      <xdr:nvPicPr>
        <xdr:cNvPr id="2" name="Picture 1">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1"/>
        <a:stretch>
          <a:fillRect/>
        </a:stretch>
      </xdr:blipFill>
      <xdr:spPr>
        <a:xfrm>
          <a:off x="646112" y="127000"/>
          <a:ext cx="2235577" cy="497430"/>
        </a:xfrm>
        <a:prstGeom prst="rect">
          <a:avLst/>
        </a:prstGeom>
      </xdr:spPr>
    </xdr:pic>
    <xdr:clientData/>
  </xdr:twoCellAnchor>
  <xdr:twoCellAnchor editAs="oneCell">
    <xdr:from>
      <xdr:col>3</xdr:col>
      <xdr:colOff>285750</xdr:colOff>
      <xdr:row>0</xdr:row>
      <xdr:rowOff>134937</xdr:rowOff>
    </xdr:from>
    <xdr:to>
      <xdr:col>3</xdr:col>
      <xdr:colOff>1803489</xdr:colOff>
      <xdr:row>0</xdr:row>
      <xdr:rowOff>635197</xdr:rowOff>
    </xdr:to>
    <xdr:pic>
      <xdr:nvPicPr>
        <xdr:cNvPr id="3" name="Picture 2">
          <a:extLst>
            <a:ext uri="{FF2B5EF4-FFF2-40B4-BE49-F238E27FC236}">
              <a16:creationId xmlns:a16="http://schemas.microsoft.com/office/drawing/2014/main" id="{00000000-0008-0000-1C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629900" y="134937"/>
          <a:ext cx="1517739" cy="500260"/>
        </a:xfrm>
        <a:prstGeom prst="rect">
          <a:avLst/>
        </a:prstGeom>
      </xdr:spPr>
    </xdr:pic>
    <xdr:clientData/>
  </xdr:twoCellAnchor>
  <xdr:twoCellAnchor>
    <xdr:from>
      <xdr:col>0</xdr:col>
      <xdr:colOff>607219</xdr:colOff>
      <xdr:row>1</xdr:row>
      <xdr:rowOff>180180</xdr:rowOff>
    </xdr:from>
    <xdr:to>
      <xdr:col>1</xdr:col>
      <xdr:colOff>4568031</xdr:colOff>
      <xdr:row>17</xdr:row>
      <xdr:rowOff>2380</xdr:rowOff>
    </xdr:to>
    <xdr:graphicFrame macro="">
      <xdr:nvGraphicFramePr>
        <xdr:cNvPr id="4" name="Chart 3">
          <a:extLst>
            <a:ext uri="{FF2B5EF4-FFF2-40B4-BE49-F238E27FC236}">
              <a16:creationId xmlns:a16="http://schemas.microsoft.com/office/drawing/2014/main" id="{00000000-0008-0000-1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2</xdr:row>
      <xdr:rowOff>7619</xdr:rowOff>
    </xdr:from>
    <xdr:to>
      <xdr:col>15</xdr:col>
      <xdr:colOff>601980</xdr:colOff>
      <xdr:row>18</xdr:row>
      <xdr:rowOff>12700</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127000</xdr:rowOff>
    </xdr:from>
    <xdr:to>
      <xdr:col>0</xdr:col>
      <xdr:colOff>2158672</xdr:colOff>
      <xdr:row>0</xdr:row>
      <xdr:rowOff>624430</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0" y="127000"/>
          <a:ext cx="2158672" cy="497430"/>
        </a:xfrm>
        <a:prstGeom prst="rect">
          <a:avLst/>
        </a:prstGeom>
      </xdr:spPr>
    </xdr:pic>
    <xdr:clientData/>
  </xdr:twoCellAnchor>
  <xdr:twoCellAnchor editAs="oneCell">
    <xdr:from>
      <xdr:col>13</xdr:col>
      <xdr:colOff>23812</xdr:colOff>
      <xdr:row>0</xdr:row>
      <xdr:rowOff>127000</xdr:rowOff>
    </xdr:from>
    <xdr:to>
      <xdr:col>15</xdr:col>
      <xdr:colOff>319177</xdr:colOff>
      <xdr:row>0</xdr:row>
      <xdr:rowOff>627260</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3447712" y="127000"/>
          <a:ext cx="1527265" cy="500260"/>
        </a:xfrm>
        <a:prstGeom prst="rect">
          <a:avLst/>
        </a:prstGeom>
      </xdr:spPr>
    </xdr:pic>
    <xdr:clientData/>
  </xdr:twoCellAnchor>
  <xdr:twoCellAnchor>
    <xdr:from>
      <xdr:col>4</xdr:col>
      <xdr:colOff>0</xdr:colOff>
      <xdr:row>20</xdr:row>
      <xdr:rowOff>1</xdr:rowOff>
    </xdr:from>
    <xdr:to>
      <xdr:col>15</xdr:col>
      <xdr:colOff>601980</xdr:colOff>
      <xdr:row>27</xdr:row>
      <xdr:rowOff>177800</xdr:rowOff>
    </xdr:to>
    <xdr:graphicFrame macro="">
      <xdr:nvGraphicFramePr>
        <xdr:cNvPr id="5" name="Chart 4">
          <a:extLst>
            <a:ext uri="{FF2B5EF4-FFF2-40B4-BE49-F238E27FC236}">
              <a16:creationId xmlns:a16="http://schemas.microsoft.com/office/drawing/2014/main" id="{5AF342D2-F013-DB4F-A342-4F0AA1F7AC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7937</xdr:colOff>
      <xdr:row>0</xdr:row>
      <xdr:rowOff>127000</xdr:rowOff>
    </xdr:from>
    <xdr:to>
      <xdr:col>1</xdr:col>
      <xdr:colOff>2243514</xdr:colOff>
      <xdr:row>0</xdr:row>
      <xdr:rowOff>624430</xdr:rowOff>
    </xdr:to>
    <xdr:pic>
      <xdr:nvPicPr>
        <xdr:cNvPr id="2" name="Picture 1">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a:stretch>
          <a:fillRect/>
        </a:stretch>
      </xdr:blipFill>
      <xdr:spPr>
        <a:xfrm>
          <a:off x="646112" y="127000"/>
          <a:ext cx="2235577" cy="497430"/>
        </a:xfrm>
        <a:prstGeom prst="rect">
          <a:avLst/>
        </a:prstGeom>
      </xdr:spPr>
    </xdr:pic>
    <xdr:clientData/>
  </xdr:twoCellAnchor>
  <xdr:twoCellAnchor editAs="oneCell">
    <xdr:from>
      <xdr:col>3</xdr:col>
      <xdr:colOff>285750</xdr:colOff>
      <xdr:row>0</xdr:row>
      <xdr:rowOff>134937</xdr:rowOff>
    </xdr:from>
    <xdr:to>
      <xdr:col>3</xdr:col>
      <xdr:colOff>1803489</xdr:colOff>
      <xdr:row>0</xdr:row>
      <xdr:rowOff>635197</xdr:rowOff>
    </xdr:to>
    <xdr:pic>
      <xdr:nvPicPr>
        <xdr:cNvPr id="3" name="Picture 2">
          <a:extLst>
            <a:ext uri="{FF2B5EF4-FFF2-40B4-BE49-F238E27FC236}">
              <a16:creationId xmlns:a16="http://schemas.microsoft.com/office/drawing/2014/main" id="{00000000-0008-0000-1D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629900" y="134937"/>
          <a:ext cx="1517739" cy="500260"/>
        </a:xfrm>
        <a:prstGeom prst="rect">
          <a:avLst/>
        </a:prstGeom>
      </xdr:spPr>
    </xdr:pic>
    <xdr:clientData/>
  </xdr:twoCellAnchor>
  <xdr:twoCellAnchor>
    <xdr:from>
      <xdr:col>0</xdr:col>
      <xdr:colOff>607219</xdr:colOff>
      <xdr:row>1</xdr:row>
      <xdr:rowOff>180180</xdr:rowOff>
    </xdr:from>
    <xdr:to>
      <xdr:col>1</xdr:col>
      <xdr:colOff>4568031</xdr:colOff>
      <xdr:row>17</xdr:row>
      <xdr:rowOff>2380</xdr:rowOff>
    </xdr:to>
    <xdr:graphicFrame macro="">
      <xdr:nvGraphicFramePr>
        <xdr:cNvPr id="4" name="Chart 3">
          <a:extLst>
            <a:ext uri="{FF2B5EF4-FFF2-40B4-BE49-F238E27FC236}">
              <a16:creationId xmlns:a16="http://schemas.microsoft.com/office/drawing/2014/main" id="{00000000-0008-0000-1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7937</xdr:colOff>
      <xdr:row>0</xdr:row>
      <xdr:rowOff>127000</xdr:rowOff>
    </xdr:from>
    <xdr:to>
      <xdr:col>1</xdr:col>
      <xdr:colOff>2243514</xdr:colOff>
      <xdr:row>0</xdr:row>
      <xdr:rowOff>624430</xdr:rowOff>
    </xdr:to>
    <xdr:pic>
      <xdr:nvPicPr>
        <xdr:cNvPr id="2" name="Picture 1">
          <a:extLst>
            <a:ext uri="{FF2B5EF4-FFF2-40B4-BE49-F238E27FC236}">
              <a16:creationId xmlns:a16="http://schemas.microsoft.com/office/drawing/2014/main" id="{00000000-0008-0000-1E00-000002000000}"/>
            </a:ext>
          </a:extLst>
        </xdr:cNvPr>
        <xdr:cNvPicPr>
          <a:picLocks noChangeAspect="1"/>
        </xdr:cNvPicPr>
      </xdr:nvPicPr>
      <xdr:blipFill>
        <a:blip xmlns:r="http://schemas.openxmlformats.org/officeDocument/2006/relationships" r:embed="rId1"/>
        <a:stretch>
          <a:fillRect/>
        </a:stretch>
      </xdr:blipFill>
      <xdr:spPr>
        <a:xfrm>
          <a:off x="646112" y="127000"/>
          <a:ext cx="2235577" cy="497430"/>
        </a:xfrm>
        <a:prstGeom prst="rect">
          <a:avLst/>
        </a:prstGeom>
      </xdr:spPr>
    </xdr:pic>
    <xdr:clientData/>
  </xdr:twoCellAnchor>
  <xdr:twoCellAnchor editAs="oneCell">
    <xdr:from>
      <xdr:col>3</xdr:col>
      <xdr:colOff>285750</xdr:colOff>
      <xdr:row>0</xdr:row>
      <xdr:rowOff>134937</xdr:rowOff>
    </xdr:from>
    <xdr:to>
      <xdr:col>3</xdr:col>
      <xdr:colOff>1803489</xdr:colOff>
      <xdr:row>0</xdr:row>
      <xdr:rowOff>635197</xdr:rowOff>
    </xdr:to>
    <xdr:pic>
      <xdr:nvPicPr>
        <xdr:cNvPr id="3" name="Picture 2">
          <a:extLst>
            <a:ext uri="{FF2B5EF4-FFF2-40B4-BE49-F238E27FC236}">
              <a16:creationId xmlns:a16="http://schemas.microsoft.com/office/drawing/2014/main" id="{00000000-0008-0000-1E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629900" y="134937"/>
          <a:ext cx="1517739" cy="500260"/>
        </a:xfrm>
        <a:prstGeom prst="rect">
          <a:avLst/>
        </a:prstGeom>
      </xdr:spPr>
    </xdr:pic>
    <xdr:clientData/>
  </xdr:twoCellAnchor>
  <xdr:twoCellAnchor>
    <xdr:from>
      <xdr:col>0</xdr:col>
      <xdr:colOff>607219</xdr:colOff>
      <xdr:row>1</xdr:row>
      <xdr:rowOff>180180</xdr:rowOff>
    </xdr:from>
    <xdr:to>
      <xdr:col>1</xdr:col>
      <xdr:colOff>4568031</xdr:colOff>
      <xdr:row>17</xdr:row>
      <xdr:rowOff>2380</xdr:rowOff>
    </xdr:to>
    <xdr:graphicFrame macro="">
      <xdr:nvGraphicFramePr>
        <xdr:cNvPr id="4" name="Chart 3">
          <a:extLst>
            <a:ext uri="{FF2B5EF4-FFF2-40B4-BE49-F238E27FC236}">
              <a16:creationId xmlns:a16="http://schemas.microsoft.com/office/drawing/2014/main" id="{00000000-0008-0000-1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7937</xdr:colOff>
      <xdr:row>0</xdr:row>
      <xdr:rowOff>127000</xdr:rowOff>
    </xdr:from>
    <xdr:to>
      <xdr:col>1</xdr:col>
      <xdr:colOff>2243514</xdr:colOff>
      <xdr:row>0</xdr:row>
      <xdr:rowOff>624430</xdr:rowOff>
    </xdr:to>
    <xdr:pic>
      <xdr:nvPicPr>
        <xdr:cNvPr id="2" name="Picture 1">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1"/>
        <a:stretch>
          <a:fillRect/>
        </a:stretch>
      </xdr:blipFill>
      <xdr:spPr>
        <a:xfrm>
          <a:off x="646112" y="127000"/>
          <a:ext cx="2235577" cy="497430"/>
        </a:xfrm>
        <a:prstGeom prst="rect">
          <a:avLst/>
        </a:prstGeom>
      </xdr:spPr>
    </xdr:pic>
    <xdr:clientData/>
  </xdr:twoCellAnchor>
  <xdr:twoCellAnchor editAs="oneCell">
    <xdr:from>
      <xdr:col>3</xdr:col>
      <xdr:colOff>285750</xdr:colOff>
      <xdr:row>0</xdr:row>
      <xdr:rowOff>134937</xdr:rowOff>
    </xdr:from>
    <xdr:to>
      <xdr:col>3</xdr:col>
      <xdr:colOff>1803489</xdr:colOff>
      <xdr:row>0</xdr:row>
      <xdr:rowOff>635197</xdr:rowOff>
    </xdr:to>
    <xdr:pic>
      <xdr:nvPicPr>
        <xdr:cNvPr id="3" name="Picture 2">
          <a:extLst>
            <a:ext uri="{FF2B5EF4-FFF2-40B4-BE49-F238E27FC236}">
              <a16:creationId xmlns:a16="http://schemas.microsoft.com/office/drawing/2014/main" id="{00000000-0008-0000-1F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629900" y="134937"/>
          <a:ext cx="1517739" cy="500260"/>
        </a:xfrm>
        <a:prstGeom prst="rect">
          <a:avLst/>
        </a:prstGeom>
      </xdr:spPr>
    </xdr:pic>
    <xdr:clientData/>
  </xdr:twoCellAnchor>
  <xdr:twoCellAnchor>
    <xdr:from>
      <xdr:col>0</xdr:col>
      <xdr:colOff>607219</xdr:colOff>
      <xdr:row>1</xdr:row>
      <xdr:rowOff>180180</xdr:rowOff>
    </xdr:from>
    <xdr:to>
      <xdr:col>1</xdr:col>
      <xdr:colOff>4568031</xdr:colOff>
      <xdr:row>17</xdr:row>
      <xdr:rowOff>2380</xdr:rowOff>
    </xdr:to>
    <xdr:graphicFrame macro="">
      <xdr:nvGraphicFramePr>
        <xdr:cNvPr id="4" name="Chart 3">
          <a:extLst>
            <a:ext uri="{FF2B5EF4-FFF2-40B4-BE49-F238E27FC236}">
              <a16:creationId xmlns:a16="http://schemas.microsoft.com/office/drawing/2014/main" id="{00000000-0008-0000-1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7937</xdr:colOff>
      <xdr:row>0</xdr:row>
      <xdr:rowOff>127000</xdr:rowOff>
    </xdr:from>
    <xdr:to>
      <xdr:col>1</xdr:col>
      <xdr:colOff>2243514</xdr:colOff>
      <xdr:row>0</xdr:row>
      <xdr:rowOff>624430</xdr:rowOff>
    </xdr:to>
    <xdr:pic>
      <xdr:nvPicPr>
        <xdr:cNvPr id="2" name="Picture 1">
          <a:extLst>
            <a:ext uri="{FF2B5EF4-FFF2-40B4-BE49-F238E27FC236}">
              <a16:creationId xmlns:a16="http://schemas.microsoft.com/office/drawing/2014/main" id="{00000000-0008-0000-2000-000002000000}"/>
            </a:ext>
          </a:extLst>
        </xdr:cNvPr>
        <xdr:cNvPicPr>
          <a:picLocks noChangeAspect="1"/>
        </xdr:cNvPicPr>
      </xdr:nvPicPr>
      <xdr:blipFill>
        <a:blip xmlns:r="http://schemas.openxmlformats.org/officeDocument/2006/relationships" r:embed="rId1"/>
        <a:stretch>
          <a:fillRect/>
        </a:stretch>
      </xdr:blipFill>
      <xdr:spPr>
        <a:xfrm>
          <a:off x="646112" y="127000"/>
          <a:ext cx="2235577" cy="497430"/>
        </a:xfrm>
        <a:prstGeom prst="rect">
          <a:avLst/>
        </a:prstGeom>
      </xdr:spPr>
    </xdr:pic>
    <xdr:clientData/>
  </xdr:twoCellAnchor>
  <xdr:twoCellAnchor editAs="oneCell">
    <xdr:from>
      <xdr:col>3</xdr:col>
      <xdr:colOff>285750</xdr:colOff>
      <xdr:row>0</xdr:row>
      <xdr:rowOff>134937</xdr:rowOff>
    </xdr:from>
    <xdr:to>
      <xdr:col>3</xdr:col>
      <xdr:colOff>1803489</xdr:colOff>
      <xdr:row>0</xdr:row>
      <xdr:rowOff>635197</xdr:rowOff>
    </xdr:to>
    <xdr:pic>
      <xdr:nvPicPr>
        <xdr:cNvPr id="3" name="Picture 2">
          <a:extLst>
            <a:ext uri="{FF2B5EF4-FFF2-40B4-BE49-F238E27FC236}">
              <a16:creationId xmlns:a16="http://schemas.microsoft.com/office/drawing/2014/main" id="{00000000-0008-0000-2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629900" y="134937"/>
          <a:ext cx="1517739" cy="500260"/>
        </a:xfrm>
        <a:prstGeom prst="rect">
          <a:avLst/>
        </a:prstGeom>
      </xdr:spPr>
    </xdr:pic>
    <xdr:clientData/>
  </xdr:twoCellAnchor>
  <xdr:twoCellAnchor>
    <xdr:from>
      <xdr:col>0</xdr:col>
      <xdr:colOff>607219</xdr:colOff>
      <xdr:row>1</xdr:row>
      <xdr:rowOff>180180</xdr:rowOff>
    </xdr:from>
    <xdr:to>
      <xdr:col>1</xdr:col>
      <xdr:colOff>4568031</xdr:colOff>
      <xdr:row>17</xdr:row>
      <xdr:rowOff>2380</xdr:rowOff>
    </xdr:to>
    <xdr:graphicFrame macro="">
      <xdr:nvGraphicFramePr>
        <xdr:cNvPr id="4" name="Chart 3">
          <a:extLst>
            <a:ext uri="{FF2B5EF4-FFF2-40B4-BE49-F238E27FC236}">
              <a16:creationId xmlns:a16="http://schemas.microsoft.com/office/drawing/2014/main" id="{00000000-0008-0000-2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7937</xdr:colOff>
      <xdr:row>0</xdr:row>
      <xdr:rowOff>127000</xdr:rowOff>
    </xdr:from>
    <xdr:to>
      <xdr:col>1</xdr:col>
      <xdr:colOff>2243514</xdr:colOff>
      <xdr:row>0</xdr:row>
      <xdr:rowOff>624430</xdr:rowOff>
    </xdr:to>
    <xdr:pic>
      <xdr:nvPicPr>
        <xdr:cNvPr id="2" name="Picture 1">
          <a:extLst>
            <a:ext uri="{FF2B5EF4-FFF2-40B4-BE49-F238E27FC236}">
              <a16:creationId xmlns:a16="http://schemas.microsoft.com/office/drawing/2014/main" id="{00000000-0008-0000-2100-000002000000}"/>
            </a:ext>
          </a:extLst>
        </xdr:cNvPr>
        <xdr:cNvPicPr>
          <a:picLocks noChangeAspect="1"/>
        </xdr:cNvPicPr>
      </xdr:nvPicPr>
      <xdr:blipFill>
        <a:blip xmlns:r="http://schemas.openxmlformats.org/officeDocument/2006/relationships" r:embed="rId1"/>
        <a:stretch>
          <a:fillRect/>
        </a:stretch>
      </xdr:blipFill>
      <xdr:spPr>
        <a:xfrm>
          <a:off x="646112" y="127000"/>
          <a:ext cx="2235577" cy="497430"/>
        </a:xfrm>
        <a:prstGeom prst="rect">
          <a:avLst/>
        </a:prstGeom>
      </xdr:spPr>
    </xdr:pic>
    <xdr:clientData/>
  </xdr:twoCellAnchor>
  <xdr:twoCellAnchor editAs="oneCell">
    <xdr:from>
      <xdr:col>3</xdr:col>
      <xdr:colOff>285750</xdr:colOff>
      <xdr:row>0</xdr:row>
      <xdr:rowOff>134937</xdr:rowOff>
    </xdr:from>
    <xdr:to>
      <xdr:col>3</xdr:col>
      <xdr:colOff>1803489</xdr:colOff>
      <xdr:row>0</xdr:row>
      <xdr:rowOff>635197</xdr:rowOff>
    </xdr:to>
    <xdr:pic>
      <xdr:nvPicPr>
        <xdr:cNvPr id="3" name="Picture 2">
          <a:extLst>
            <a:ext uri="{FF2B5EF4-FFF2-40B4-BE49-F238E27FC236}">
              <a16:creationId xmlns:a16="http://schemas.microsoft.com/office/drawing/2014/main" id="{00000000-0008-0000-2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629900" y="134937"/>
          <a:ext cx="1517739" cy="500260"/>
        </a:xfrm>
        <a:prstGeom prst="rect">
          <a:avLst/>
        </a:prstGeom>
      </xdr:spPr>
    </xdr:pic>
    <xdr:clientData/>
  </xdr:twoCellAnchor>
  <xdr:twoCellAnchor>
    <xdr:from>
      <xdr:col>0</xdr:col>
      <xdr:colOff>607219</xdr:colOff>
      <xdr:row>1</xdr:row>
      <xdr:rowOff>180180</xdr:rowOff>
    </xdr:from>
    <xdr:to>
      <xdr:col>1</xdr:col>
      <xdr:colOff>4568031</xdr:colOff>
      <xdr:row>17</xdr:row>
      <xdr:rowOff>2380</xdr:rowOff>
    </xdr:to>
    <xdr:graphicFrame macro="">
      <xdr:nvGraphicFramePr>
        <xdr:cNvPr id="4" name="Chart 3">
          <a:extLst>
            <a:ext uri="{FF2B5EF4-FFF2-40B4-BE49-F238E27FC236}">
              <a16:creationId xmlns:a16="http://schemas.microsoft.com/office/drawing/2014/main" id="{00000000-0008-0000-2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7937</xdr:colOff>
      <xdr:row>0</xdr:row>
      <xdr:rowOff>127000</xdr:rowOff>
    </xdr:from>
    <xdr:to>
      <xdr:col>1</xdr:col>
      <xdr:colOff>2243514</xdr:colOff>
      <xdr:row>0</xdr:row>
      <xdr:rowOff>624430</xdr:rowOff>
    </xdr:to>
    <xdr:pic>
      <xdr:nvPicPr>
        <xdr:cNvPr id="2" name="Picture 1">
          <a:extLst>
            <a:ext uri="{FF2B5EF4-FFF2-40B4-BE49-F238E27FC236}">
              <a16:creationId xmlns:a16="http://schemas.microsoft.com/office/drawing/2014/main" id="{00000000-0008-0000-2200-000002000000}"/>
            </a:ext>
          </a:extLst>
        </xdr:cNvPr>
        <xdr:cNvPicPr>
          <a:picLocks noChangeAspect="1"/>
        </xdr:cNvPicPr>
      </xdr:nvPicPr>
      <xdr:blipFill>
        <a:blip xmlns:r="http://schemas.openxmlformats.org/officeDocument/2006/relationships" r:embed="rId1"/>
        <a:stretch>
          <a:fillRect/>
        </a:stretch>
      </xdr:blipFill>
      <xdr:spPr>
        <a:xfrm>
          <a:off x="646112" y="127000"/>
          <a:ext cx="2235577" cy="497430"/>
        </a:xfrm>
        <a:prstGeom prst="rect">
          <a:avLst/>
        </a:prstGeom>
      </xdr:spPr>
    </xdr:pic>
    <xdr:clientData/>
  </xdr:twoCellAnchor>
  <xdr:twoCellAnchor editAs="oneCell">
    <xdr:from>
      <xdr:col>3</xdr:col>
      <xdr:colOff>285750</xdr:colOff>
      <xdr:row>0</xdr:row>
      <xdr:rowOff>134937</xdr:rowOff>
    </xdr:from>
    <xdr:to>
      <xdr:col>3</xdr:col>
      <xdr:colOff>1803489</xdr:colOff>
      <xdr:row>0</xdr:row>
      <xdr:rowOff>635197</xdr:rowOff>
    </xdr:to>
    <xdr:pic>
      <xdr:nvPicPr>
        <xdr:cNvPr id="3" name="Picture 2">
          <a:extLst>
            <a:ext uri="{FF2B5EF4-FFF2-40B4-BE49-F238E27FC236}">
              <a16:creationId xmlns:a16="http://schemas.microsoft.com/office/drawing/2014/main" id="{00000000-0008-0000-22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629900" y="134937"/>
          <a:ext cx="1517739" cy="500260"/>
        </a:xfrm>
        <a:prstGeom prst="rect">
          <a:avLst/>
        </a:prstGeom>
      </xdr:spPr>
    </xdr:pic>
    <xdr:clientData/>
  </xdr:twoCellAnchor>
  <xdr:twoCellAnchor>
    <xdr:from>
      <xdr:col>0</xdr:col>
      <xdr:colOff>607219</xdr:colOff>
      <xdr:row>1</xdr:row>
      <xdr:rowOff>180180</xdr:rowOff>
    </xdr:from>
    <xdr:to>
      <xdr:col>1</xdr:col>
      <xdr:colOff>4568031</xdr:colOff>
      <xdr:row>17</xdr:row>
      <xdr:rowOff>2380</xdr:rowOff>
    </xdr:to>
    <xdr:graphicFrame macro="">
      <xdr:nvGraphicFramePr>
        <xdr:cNvPr id="4" name="Chart 3">
          <a:extLst>
            <a:ext uri="{FF2B5EF4-FFF2-40B4-BE49-F238E27FC236}">
              <a16:creationId xmlns:a16="http://schemas.microsoft.com/office/drawing/2014/main" id="{00000000-0008-0000-2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7937</xdr:colOff>
      <xdr:row>0</xdr:row>
      <xdr:rowOff>127000</xdr:rowOff>
    </xdr:from>
    <xdr:to>
      <xdr:col>1</xdr:col>
      <xdr:colOff>2243514</xdr:colOff>
      <xdr:row>0</xdr:row>
      <xdr:rowOff>624430</xdr:rowOff>
    </xdr:to>
    <xdr:pic>
      <xdr:nvPicPr>
        <xdr:cNvPr id="2" name="Picture 1">
          <a:extLst>
            <a:ext uri="{FF2B5EF4-FFF2-40B4-BE49-F238E27FC236}">
              <a16:creationId xmlns:a16="http://schemas.microsoft.com/office/drawing/2014/main" id="{00000000-0008-0000-2300-000002000000}"/>
            </a:ext>
          </a:extLst>
        </xdr:cNvPr>
        <xdr:cNvPicPr>
          <a:picLocks noChangeAspect="1"/>
        </xdr:cNvPicPr>
      </xdr:nvPicPr>
      <xdr:blipFill>
        <a:blip xmlns:r="http://schemas.openxmlformats.org/officeDocument/2006/relationships" r:embed="rId1"/>
        <a:stretch>
          <a:fillRect/>
        </a:stretch>
      </xdr:blipFill>
      <xdr:spPr>
        <a:xfrm>
          <a:off x="646112" y="127000"/>
          <a:ext cx="2235577" cy="497430"/>
        </a:xfrm>
        <a:prstGeom prst="rect">
          <a:avLst/>
        </a:prstGeom>
      </xdr:spPr>
    </xdr:pic>
    <xdr:clientData/>
  </xdr:twoCellAnchor>
  <xdr:twoCellAnchor editAs="oneCell">
    <xdr:from>
      <xdr:col>3</xdr:col>
      <xdr:colOff>285750</xdr:colOff>
      <xdr:row>0</xdr:row>
      <xdr:rowOff>134937</xdr:rowOff>
    </xdr:from>
    <xdr:to>
      <xdr:col>3</xdr:col>
      <xdr:colOff>1803489</xdr:colOff>
      <xdr:row>0</xdr:row>
      <xdr:rowOff>635197</xdr:rowOff>
    </xdr:to>
    <xdr:pic>
      <xdr:nvPicPr>
        <xdr:cNvPr id="3" name="Picture 2">
          <a:extLst>
            <a:ext uri="{FF2B5EF4-FFF2-40B4-BE49-F238E27FC236}">
              <a16:creationId xmlns:a16="http://schemas.microsoft.com/office/drawing/2014/main" id="{00000000-0008-0000-2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629900" y="134937"/>
          <a:ext cx="1517739" cy="500260"/>
        </a:xfrm>
        <a:prstGeom prst="rect">
          <a:avLst/>
        </a:prstGeom>
      </xdr:spPr>
    </xdr:pic>
    <xdr:clientData/>
  </xdr:twoCellAnchor>
  <xdr:twoCellAnchor>
    <xdr:from>
      <xdr:col>0</xdr:col>
      <xdr:colOff>607219</xdr:colOff>
      <xdr:row>1</xdr:row>
      <xdr:rowOff>180180</xdr:rowOff>
    </xdr:from>
    <xdr:to>
      <xdr:col>1</xdr:col>
      <xdr:colOff>4568031</xdr:colOff>
      <xdr:row>17</xdr:row>
      <xdr:rowOff>2380</xdr:rowOff>
    </xdr:to>
    <xdr:graphicFrame macro="">
      <xdr:nvGraphicFramePr>
        <xdr:cNvPr id="4" name="Chart 3">
          <a:extLst>
            <a:ext uri="{FF2B5EF4-FFF2-40B4-BE49-F238E27FC236}">
              <a16:creationId xmlns:a16="http://schemas.microsoft.com/office/drawing/2014/main" id="{00000000-0008-0000-2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editAs="oneCell">
    <xdr:from>
      <xdr:col>1</xdr:col>
      <xdr:colOff>7937</xdr:colOff>
      <xdr:row>0</xdr:row>
      <xdr:rowOff>127000</xdr:rowOff>
    </xdr:from>
    <xdr:to>
      <xdr:col>1</xdr:col>
      <xdr:colOff>2243514</xdr:colOff>
      <xdr:row>0</xdr:row>
      <xdr:rowOff>624430</xdr:rowOff>
    </xdr:to>
    <xdr:pic>
      <xdr:nvPicPr>
        <xdr:cNvPr id="2" name="Picture 1">
          <a:extLst>
            <a:ext uri="{FF2B5EF4-FFF2-40B4-BE49-F238E27FC236}">
              <a16:creationId xmlns:a16="http://schemas.microsoft.com/office/drawing/2014/main" id="{00000000-0008-0000-2400-000002000000}"/>
            </a:ext>
          </a:extLst>
        </xdr:cNvPr>
        <xdr:cNvPicPr>
          <a:picLocks noChangeAspect="1"/>
        </xdr:cNvPicPr>
      </xdr:nvPicPr>
      <xdr:blipFill>
        <a:blip xmlns:r="http://schemas.openxmlformats.org/officeDocument/2006/relationships" r:embed="rId1"/>
        <a:stretch>
          <a:fillRect/>
        </a:stretch>
      </xdr:blipFill>
      <xdr:spPr>
        <a:xfrm>
          <a:off x="646112" y="127000"/>
          <a:ext cx="2235577" cy="497430"/>
        </a:xfrm>
        <a:prstGeom prst="rect">
          <a:avLst/>
        </a:prstGeom>
      </xdr:spPr>
    </xdr:pic>
    <xdr:clientData/>
  </xdr:twoCellAnchor>
  <xdr:twoCellAnchor editAs="oneCell">
    <xdr:from>
      <xdr:col>3</xdr:col>
      <xdr:colOff>285750</xdr:colOff>
      <xdr:row>0</xdr:row>
      <xdr:rowOff>134937</xdr:rowOff>
    </xdr:from>
    <xdr:to>
      <xdr:col>3</xdr:col>
      <xdr:colOff>1803489</xdr:colOff>
      <xdr:row>0</xdr:row>
      <xdr:rowOff>635197</xdr:rowOff>
    </xdr:to>
    <xdr:pic>
      <xdr:nvPicPr>
        <xdr:cNvPr id="3" name="Picture 2">
          <a:extLst>
            <a:ext uri="{FF2B5EF4-FFF2-40B4-BE49-F238E27FC236}">
              <a16:creationId xmlns:a16="http://schemas.microsoft.com/office/drawing/2014/main" id="{00000000-0008-0000-2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629900" y="134937"/>
          <a:ext cx="1517739" cy="500260"/>
        </a:xfrm>
        <a:prstGeom prst="rect">
          <a:avLst/>
        </a:prstGeom>
      </xdr:spPr>
    </xdr:pic>
    <xdr:clientData/>
  </xdr:twoCellAnchor>
  <xdr:twoCellAnchor>
    <xdr:from>
      <xdr:col>0</xdr:col>
      <xdr:colOff>607219</xdr:colOff>
      <xdr:row>1</xdr:row>
      <xdr:rowOff>180180</xdr:rowOff>
    </xdr:from>
    <xdr:to>
      <xdr:col>1</xdr:col>
      <xdr:colOff>4568031</xdr:colOff>
      <xdr:row>17</xdr:row>
      <xdr:rowOff>2380</xdr:rowOff>
    </xdr:to>
    <xdr:graphicFrame macro="">
      <xdr:nvGraphicFramePr>
        <xdr:cNvPr id="4" name="Chart 3">
          <a:extLst>
            <a:ext uri="{FF2B5EF4-FFF2-40B4-BE49-F238E27FC236}">
              <a16:creationId xmlns:a16="http://schemas.microsoft.com/office/drawing/2014/main" id="{00000000-0008-0000-2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7937</xdr:colOff>
      <xdr:row>0</xdr:row>
      <xdr:rowOff>127000</xdr:rowOff>
    </xdr:from>
    <xdr:to>
      <xdr:col>1</xdr:col>
      <xdr:colOff>2243514</xdr:colOff>
      <xdr:row>0</xdr:row>
      <xdr:rowOff>624430</xdr:rowOff>
    </xdr:to>
    <xdr:pic>
      <xdr:nvPicPr>
        <xdr:cNvPr id="2" name="Picture 1">
          <a:extLst>
            <a:ext uri="{FF2B5EF4-FFF2-40B4-BE49-F238E27FC236}">
              <a16:creationId xmlns:a16="http://schemas.microsoft.com/office/drawing/2014/main" id="{00000000-0008-0000-2500-000002000000}"/>
            </a:ext>
          </a:extLst>
        </xdr:cNvPr>
        <xdr:cNvPicPr>
          <a:picLocks noChangeAspect="1"/>
        </xdr:cNvPicPr>
      </xdr:nvPicPr>
      <xdr:blipFill>
        <a:blip xmlns:r="http://schemas.openxmlformats.org/officeDocument/2006/relationships" r:embed="rId1"/>
        <a:stretch>
          <a:fillRect/>
        </a:stretch>
      </xdr:blipFill>
      <xdr:spPr>
        <a:xfrm>
          <a:off x="646112" y="127000"/>
          <a:ext cx="2235577" cy="497430"/>
        </a:xfrm>
        <a:prstGeom prst="rect">
          <a:avLst/>
        </a:prstGeom>
      </xdr:spPr>
    </xdr:pic>
    <xdr:clientData/>
  </xdr:twoCellAnchor>
  <xdr:twoCellAnchor editAs="oneCell">
    <xdr:from>
      <xdr:col>3</xdr:col>
      <xdr:colOff>285750</xdr:colOff>
      <xdr:row>0</xdr:row>
      <xdr:rowOff>134937</xdr:rowOff>
    </xdr:from>
    <xdr:to>
      <xdr:col>3</xdr:col>
      <xdr:colOff>1803489</xdr:colOff>
      <xdr:row>0</xdr:row>
      <xdr:rowOff>635197</xdr:rowOff>
    </xdr:to>
    <xdr:pic>
      <xdr:nvPicPr>
        <xdr:cNvPr id="3" name="Picture 2">
          <a:extLst>
            <a:ext uri="{FF2B5EF4-FFF2-40B4-BE49-F238E27FC236}">
              <a16:creationId xmlns:a16="http://schemas.microsoft.com/office/drawing/2014/main" id="{00000000-0008-0000-25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629900" y="134937"/>
          <a:ext cx="1517739" cy="500260"/>
        </a:xfrm>
        <a:prstGeom prst="rect">
          <a:avLst/>
        </a:prstGeom>
      </xdr:spPr>
    </xdr:pic>
    <xdr:clientData/>
  </xdr:twoCellAnchor>
  <xdr:twoCellAnchor>
    <xdr:from>
      <xdr:col>0</xdr:col>
      <xdr:colOff>607219</xdr:colOff>
      <xdr:row>1</xdr:row>
      <xdr:rowOff>180180</xdr:rowOff>
    </xdr:from>
    <xdr:to>
      <xdr:col>1</xdr:col>
      <xdr:colOff>4568031</xdr:colOff>
      <xdr:row>17</xdr:row>
      <xdr:rowOff>2380</xdr:rowOff>
    </xdr:to>
    <xdr:graphicFrame macro="">
      <xdr:nvGraphicFramePr>
        <xdr:cNvPr id="4" name="Chart 3">
          <a:extLst>
            <a:ext uri="{FF2B5EF4-FFF2-40B4-BE49-F238E27FC236}">
              <a16:creationId xmlns:a16="http://schemas.microsoft.com/office/drawing/2014/main" id="{00000000-0008-0000-2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editAs="oneCell">
    <xdr:from>
      <xdr:col>1</xdr:col>
      <xdr:colOff>7937</xdr:colOff>
      <xdr:row>0</xdr:row>
      <xdr:rowOff>127000</xdr:rowOff>
    </xdr:from>
    <xdr:to>
      <xdr:col>1</xdr:col>
      <xdr:colOff>2243514</xdr:colOff>
      <xdr:row>0</xdr:row>
      <xdr:rowOff>624430</xdr:rowOff>
    </xdr:to>
    <xdr:pic>
      <xdr:nvPicPr>
        <xdr:cNvPr id="2" name="Picture 1">
          <a:extLst>
            <a:ext uri="{FF2B5EF4-FFF2-40B4-BE49-F238E27FC236}">
              <a16:creationId xmlns:a16="http://schemas.microsoft.com/office/drawing/2014/main" id="{00000000-0008-0000-2600-000002000000}"/>
            </a:ext>
          </a:extLst>
        </xdr:cNvPr>
        <xdr:cNvPicPr>
          <a:picLocks noChangeAspect="1"/>
        </xdr:cNvPicPr>
      </xdr:nvPicPr>
      <xdr:blipFill>
        <a:blip xmlns:r="http://schemas.openxmlformats.org/officeDocument/2006/relationships" r:embed="rId1"/>
        <a:stretch>
          <a:fillRect/>
        </a:stretch>
      </xdr:blipFill>
      <xdr:spPr>
        <a:xfrm>
          <a:off x="646112" y="127000"/>
          <a:ext cx="2235577" cy="497430"/>
        </a:xfrm>
        <a:prstGeom prst="rect">
          <a:avLst/>
        </a:prstGeom>
      </xdr:spPr>
    </xdr:pic>
    <xdr:clientData/>
  </xdr:twoCellAnchor>
  <xdr:twoCellAnchor editAs="oneCell">
    <xdr:from>
      <xdr:col>3</xdr:col>
      <xdr:colOff>285750</xdr:colOff>
      <xdr:row>0</xdr:row>
      <xdr:rowOff>134937</xdr:rowOff>
    </xdr:from>
    <xdr:to>
      <xdr:col>3</xdr:col>
      <xdr:colOff>1803489</xdr:colOff>
      <xdr:row>0</xdr:row>
      <xdr:rowOff>635197</xdr:rowOff>
    </xdr:to>
    <xdr:pic>
      <xdr:nvPicPr>
        <xdr:cNvPr id="3" name="Picture 2">
          <a:extLst>
            <a:ext uri="{FF2B5EF4-FFF2-40B4-BE49-F238E27FC236}">
              <a16:creationId xmlns:a16="http://schemas.microsoft.com/office/drawing/2014/main" id="{00000000-0008-0000-26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629900" y="134937"/>
          <a:ext cx="1517739" cy="500260"/>
        </a:xfrm>
        <a:prstGeom prst="rect">
          <a:avLst/>
        </a:prstGeom>
      </xdr:spPr>
    </xdr:pic>
    <xdr:clientData/>
  </xdr:twoCellAnchor>
  <xdr:twoCellAnchor>
    <xdr:from>
      <xdr:col>0</xdr:col>
      <xdr:colOff>607219</xdr:colOff>
      <xdr:row>1</xdr:row>
      <xdr:rowOff>180180</xdr:rowOff>
    </xdr:from>
    <xdr:to>
      <xdr:col>1</xdr:col>
      <xdr:colOff>4568031</xdr:colOff>
      <xdr:row>17</xdr:row>
      <xdr:rowOff>2380</xdr:rowOff>
    </xdr:to>
    <xdr:graphicFrame macro="">
      <xdr:nvGraphicFramePr>
        <xdr:cNvPr id="4" name="Chart 3">
          <a:extLst>
            <a:ext uri="{FF2B5EF4-FFF2-40B4-BE49-F238E27FC236}">
              <a16:creationId xmlns:a16="http://schemas.microsoft.com/office/drawing/2014/main" id="{00000000-0008-0000-2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2</xdr:row>
      <xdr:rowOff>7619</xdr:rowOff>
    </xdr:from>
    <xdr:to>
      <xdr:col>15</xdr:col>
      <xdr:colOff>601980</xdr:colOff>
      <xdr:row>24</xdr:row>
      <xdr:rowOff>-1</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127000</xdr:rowOff>
    </xdr:from>
    <xdr:to>
      <xdr:col>0</xdr:col>
      <xdr:colOff>2158672</xdr:colOff>
      <xdr:row>0</xdr:row>
      <xdr:rowOff>624430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0" y="127000"/>
          <a:ext cx="2158672" cy="497430"/>
        </a:xfrm>
        <a:prstGeom prst="rect">
          <a:avLst/>
        </a:prstGeom>
      </xdr:spPr>
    </xdr:pic>
    <xdr:clientData/>
  </xdr:twoCellAnchor>
  <xdr:twoCellAnchor editAs="oneCell">
    <xdr:from>
      <xdr:col>13</xdr:col>
      <xdr:colOff>23812</xdr:colOff>
      <xdr:row>0</xdr:row>
      <xdr:rowOff>127000</xdr:rowOff>
    </xdr:from>
    <xdr:to>
      <xdr:col>15</xdr:col>
      <xdr:colOff>319177</xdr:colOff>
      <xdr:row>0</xdr:row>
      <xdr:rowOff>627260</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739312" y="127000"/>
          <a:ext cx="1527264" cy="500260"/>
        </a:xfrm>
        <a:prstGeom prst="rect">
          <a:avLst/>
        </a:prstGeom>
      </xdr:spPr>
    </xdr:pic>
    <xdr:clientData/>
  </xdr:twoCellAnchor>
  <xdr:twoCellAnchor>
    <xdr:from>
      <xdr:col>4</xdr:col>
      <xdr:colOff>0</xdr:colOff>
      <xdr:row>26</xdr:row>
      <xdr:rowOff>0</xdr:rowOff>
    </xdr:from>
    <xdr:to>
      <xdr:col>15</xdr:col>
      <xdr:colOff>601980</xdr:colOff>
      <xdr:row>46</xdr:row>
      <xdr:rowOff>0</xdr:rowOff>
    </xdr:to>
    <xdr:graphicFrame macro="">
      <xdr:nvGraphicFramePr>
        <xdr:cNvPr id="5" name="Chart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editAs="oneCell">
    <xdr:from>
      <xdr:col>1</xdr:col>
      <xdr:colOff>7937</xdr:colOff>
      <xdr:row>0</xdr:row>
      <xdr:rowOff>127000</xdr:rowOff>
    </xdr:from>
    <xdr:to>
      <xdr:col>1</xdr:col>
      <xdr:colOff>2243514</xdr:colOff>
      <xdr:row>0</xdr:row>
      <xdr:rowOff>624430</xdr:rowOff>
    </xdr:to>
    <xdr:pic>
      <xdr:nvPicPr>
        <xdr:cNvPr id="2" name="Picture 1">
          <a:extLst>
            <a:ext uri="{FF2B5EF4-FFF2-40B4-BE49-F238E27FC236}">
              <a16:creationId xmlns:a16="http://schemas.microsoft.com/office/drawing/2014/main" id="{00000000-0008-0000-2700-000002000000}"/>
            </a:ext>
          </a:extLst>
        </xdr:cNvPr>
        <xdr:cNvPicPr>
          <a:picLocks noChangeAspect="1"/>
        </xdr:cNvPicPr>
      </xdr:nvPicPr>
      <xdr:blipFill>
        <a:blip xmlns:r="http://schemas.openxmlformats.org/officeDocument/2006/relationships" r:embed="rId1"/>
        <a:stretch>
          <a:fillRect/>
        </a:stretch>
      </xdr:blipFill>
      <xdr:spPr>
        <a:xfrm>
          <a:off x="646112" y="127000"/>
          <a:ext cx="2235577" cy="497430"/>
        </a:xfrm>
        <a:prstGeom prst="rect">
          <a:avLst/>
        </a:prstGeom>
      </xdr:spPr>
    </xdr:pic>
    <xdr:clientData/>
  </xdr:twoCellAnchor>
  <xdr:twoCellAnchor editAs="oneCell">
    <xdr:from>
      <xdr:col>3</xdr:col>
      <xdr:colOff>285750</xdr:colOff>
      <xdr:row>0</xdr:row>
      <xdr:rowOff>134937</xdr:rowOff>
    </xdr:from>
    <xdr:to>
      <xdr:col>3</xdr:col>
      <xdr:colOff>1803489</xdr:colOff>
      <xdr:row>0</xdr:row>
      <xdr:rowOff>635197</xdr:rowOff>
    </xdr:to>
    <xdr:pic>
      <xdr:nvPicPr>
        <xdr:cNvPr id="3" name="Picture 2">
          <a:extLst>
            <a:ext uri="{FF2B5EF4-FFF2-40B4-BE49-F238E27FC236}">
              <a16:creationId xmlns:a16="http://schemas.microsoft.com/office/drawing/2014/main" id="{00000000-0008-0000-27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629900" y="134937"/>
          <a:ext cx="1517739" cy="500260"/>
        </a:xfrm>
        <a:prstGeom prst="rect">
          <a:avLst/>
        </a:prstGeom>
      </xdr:spPr>
    </xdr:pic>
    <xdr:clientData/>
  </xdr:twoCellAnchor>
  <xdr:twoCellAnchor>
    <xdr:from>
      <xdr:col>0</xdr:col>
      <xdr:colOff>607219</xdr:colOff>
      <xdr:row>1</xdr:row>
      <xdr:rowOff>180180</xdr:rowOff>
    </xdr:from>
    <xdr:to>
      <xdr:col>1</xdr:col>
      <xdr:colOff>4568031</xdr:colOff>
      <xdr:row>17</xdr:row>
      <xdr:rowOff>2380</xdr:rowOff>
    </xdr:to>
    <xdr:graphicFrame macro="">
      <xdr:nvGraphicFramePr>
        <xdr:cNvPr id="4" name="Chart 3">
          <a:extLst>
            <a:ext uri="{FF2B5EF4-FFF2-40B4-BE49-F238E27FC236}">
              <a16:creationId xmlns:a16="http://schemas.microsoft.com/office/drawing/2014/main" id="{00000000-0008-0000-2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editAs="oneCell">
    <xdr:from>
      <xdr:col>1</xdr:col>
      <xdr:colOff>7937</xdr:colOff>
      <xdr:row>0</xdr:row>
      <xdr:rowOff>127000</xdr:rowOff>
    </xdr:from>
    <xdr:to>
      <xdr:col>1</xdr:col>
      <xdr:colOff>2243514</xdr:colOff>
      <xdr:row>0</xdr:row>
      <xdr:rowOff>624430</xdr:rowOff>
    </xdr:to>
    <xdr:pic>
      <xdr:nvPicPr>
        <xdr:cNvPr id="2" name="Picture 1">
          <a:extLst>
            <a:ext uri="{FF2B5EF4-FFF2-40B4-BE49-F238E27FC236}">
              <a16:creationId xmlns:a16="http://schemas.microsoft.com/office/drawing/2014/main" id="{00000000-0008-0000-2800-000002000000}"/>
            </a:ext>
          </a:extLst>
        </xdr:cNvPr>
        <xdr:cNvPicPr>
          <a:picLocks noChangeAspect="1"/>
        </xdr:cNvPicPr>
      </xdr:nvPicPr>
      <xdr:blipFill>
        <a:blip xmlns:r="http://schemas.openxmlformats.org/officeDocument/2006/relationships" r:embed="rId1"/>
        <a:stretch>
          <a:fillRect/>
        </a:stretch>
      </xdr:blipFill>
      <xdr:spPr>
        <a:xfrm>
          <a:off x="646112" y="127000"/>
          <a:ext cx="2235577" cy="497430"/>
        </a:xfrm>
        <a:prstGeom prst="rect">
          <a:avLst/>
        </a:prstGeom>
      </xdr:spPr>
    </xdr:pic>
    <xdr:clientData/>
  </xdr:twoCellAnchor>
  <xdr:twoCellAnchor editAs="oneCell">
    <xdr:from>
      <xdr:col>3</xdr:col>
      <xdr:colOff>285750</xdr:colOff>
      <xdr:row>0</xdr:row>
      <xdr:rowOff>134937</xdr:rowOff>
    </xdr:from>
    <xdr:to>
      <xdr:col>3</xdr:col>
      <xdr:colOff>1803489</xdr:colOff>
      <xdr:row>0</xdr:row>
      <xdr:rowOff>635197</xdr:rowOff>
    </xdr:to>
    <xdr:pic>
      <xdr:nvPicPr>
        <xdr:cNvPr id="3" name="Picture 2">
          <a:extLst>
            <a:ext uri="{FF2B5EF4-FFF2-40B4-BE49-F238E27FC236}">
              <a16:creationId xmlns:a16="http://schemas.microsoft.com/office/drawing/2014/main" id="{00000000-0008-0000-28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629900" y="134937"/>
          <a:ext cx="1517739" cy="500260"/>
        </a:xfrm>
        <a:prstGeom prst="rect">
          <a:avLst/>
        </a:prstGeom>
      </xdr:spPr>
    </xdr:pic>
    <xdr:clientData/>
  </xdr:twoCellAnchor>
  <xdr:twoCellAnchor>
    <xdr:from>
      <xdr:col>0</xdr:col>
      <xdr:colOff>607219</xdr:colOff>
      <xdr:row>1</xdr:row>
      <xdr:rowOff>180180</xdr:rowOff>
    </xdr:from>
    <xdr:to>
      <xdr:col>1</xdr:col>
      <xdr:colOff>4568031</xdr:colOff>
      <xdr:row>17</xdr:row>
      <xdr:rowOff>2380</xdr:rowOff>
    </xdr:to>
    <xdr:graphicFrame macro="">
      <xdr:nvGraphicFramePr>
        <xdr:cNvPr id="4" name="Chart 3">
          <a:extLst>
            <a:ext uri="{FF2B5EF4-FFF2-40B4-BE49-F238E27FC236}">
              <a16:creationId xmlns:a16="http://schemas.microsoft.com/office/drawing/2014/main" id="{00000000-0008-0000-2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editAs="oneCell">
    <xdr:from>
      <xdr:col>1</xdr:col>
      <xdr:colOff>7937</xdr:colOff>
      <xdr:row>0</xdr:row>
      <xdr:rowOff>127000</xdr:rowOff>
    </xdr:from>
    <xdr:to>
      <xdr:col>1</xdr:col>
      <xdr:colOff>2243514</xdr:colOff>
      <xdr:row>0</xdr:row>
      <xdr:rowOff>624430</xdr:rowOff>
    </xdr:to>
    <xdr:pic>
      <xdr:nvPicPr>
        <xdr:cNvPr id="2" name="Picture 1">
          <a:extLst>
            <a:ext uri="{FF2B5EF4-FFF2-40B4-BE49-F238E27FC236}">
              <a16:creationId xmlns:a16="http://schemas.microsoft.com/office/drawing/2014/main" id="{00000000-0008-0000-2900-000002000000}"/>
            </a:ext>
          </a:extLst>
        </xdr:cNvPr>
        <xdr:cNvPicPr>
          <a:picLocks noChangeAspect="1"/>
        </xdr:cNvPicPr>
      </xdr:nvPicPr>
      <xdr:blipFill>
        <a:blip xmlns:r="http://schemas.openxmlformats.org/officeDocument/2006/relationships" r:embed="rId1"/>
        <a:stretch>
          <a:fillRect/>
        </a:stretch>
      </xdr:blipFill>
      <xdr:spPr>
        <a:xfrm>
          <a:off x="646112" y="127000"/>
          <a:ext cx="2235577" cy="497430"/>
        </a:xfrm>
        <a:prstGeom prst="rect">
          <a:avLst/>
        </a:prstGeom>
      </xdr:spPr>
    </xdr:pic>
    <xdr:clientData/>
  </xdr:twoCellAnchor>
  <xdr:twoCellAnchor editAs="oneCell">
    <xdr:from>
      <xdr:col>3</xdr:col>
      <xdr:colOff>285750</xdr:colOff>
      <xdr:row>0</xdr:row>
      <xdr:rowOff>134937</xdr:rowOff>
    </xdr:from>
    <xdr:to>
      <xdr:col>3</xdr:col>
      <xdr:colOff>1803489</xdr:colOff>
      <xdr:row>0</xdr:row>
      <xdr:rowOff>635197</xdr:rowOff>
    </xdr:to>
    <xdr:pic>
      <xdr:nvPicPr>
        <xdr:cNvPr id="3" name="Picture 2">
          <a:extLst>
            <a:ext uri="{FF2B5EF4-FFF2-40B4-BE49-F238E27FC236}">
              <a16:creationId xmlns:a16="http://schemas.microsoft.com/office/drawing/2014/main" id="{00000000-0008-0000-29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629900" y="134937"/>
          <a:ext cx="1517739" cy="500260"/>
        </a:xfrm>
        <a:prstGeom prst="rect">
          <a:avLst/>
        </a:prstGeom>
      </xdr:spPr>
    </xdr:pic>
    <xdr:clientData/>
  </xdr:twoCellAnchor>
  <xdr:twoCellAnchor>
    <xdr:from>
      <xdr:col>0</xdr:col>
      <xdr:colOff>607219</xdr:colOff>
      <xdr:row>1</xdr:row>
      <xdr:rowOff>180180</xdr:rowOff>
    </xdr:from>
    <xdr:to>
      <xdr:col>1</xdr:col>
      <xdr:colOff>4568031</xdr:colOff>
      <xdr:row>17</xdr:row>
      <xdr:rowOff>2380</xdr:rowOff>
    </xdr:to>
    <xdr:graphicFrame macro="">
      <xdr:nvGraphicFramePr>
        <xdr:cNvPr id="4" name="Chart 3">
          <a:extLst>
            <a:ext uri="{FF2B5EF4-FFF2-40B4-BE49-F238E27FC236}">
              <a16:creationId xmlns:a16="http://schemas.microsoft.com/office/drawing/2014/main" id="{00000000-0008-0000-2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editAs="oneCell">
    <xdr:from>
      <xdr:col>1</xdr:col>
      <xdr:colOff>7937</xdr:colOff>
      <xdr:row>0</xdr:row>
      <xdr:rowOff>127000</xdr:rowOff>
    </xdr:from>
    <xdr:to>
      <xdr:col>1</xdr:col>
      <xdr:colOff>2243514</xdr:colOff>
      <xdr:row>0</xdr:row>
      <xdr:rowOff>624430</xdr:rowOff>
    </xdr:to>
    <xdr:pic>
      <xdr:nvPicPr>
        <xdr:cNvPr id="2" name="Picture 1">
          <a:extLst>
            <a:ext uri="{FF2B5EF4-FFF2-40B4-BE49-F238E27FC236}">
              <a16:creationId xmlns:a16="http://schemas.microsoft.com/office/drawing/2014/main" id="{00000000-0008-0000-2A00-000002000000}"/>
            </a:ext>
          </a:extLst>
        </xdr:cNvPr>
        <xdr:cNvPicPr>
          <a:picLocks noChangeAspect="1"/>
        </xdr:cNvPicPr>
      </xdr:nvPicPr>
      <xdr:blipFill>
        <a:blip xmlns:r="http://schemas.openxmlformats.org/officeDocument/2006/relationships" r:embed="rId1"/>
        <a:stretch>
          <a:fillRect/>
        </a:stretch>
      </xdr:blipFill>
      <xdr:spPr>
        <a:xfrm>
          <a:off x="646112" y="127000"/>
          <a:ext cx="2235577" cy="497430"/>
        </a:xfrm>
        <a:prstGeom prst="rect">
          <a:avLst/>
        </a:prstGeom>
      </xdr:spPr>
    </xdr:pic>
    <xdr:clientData/>
  </xdr:twoCellAnchor>
  <xdr:twoCellAnchor editAs="oneCell">
    <xdr:from>
      <xdr:col>3</xdr:col>
      <xdr:colOff>285750</xdr:colOff>
      <xdr:row>0</xdr:row>
      <xdr:rowOff>134937</xdr:rowOff>
    </xdr:from>
    <xdr:to>
      <xdr:col>3</xdr:col>
      <xdr:colOff>1803489</xdr:colOff>
      <xdr:row>0</xdr:row>
      <xdr:rowOff>635197</xdr:rowOff>
    </xdr:to>
    <xdr:pic>
      <xdr:nvPicPr>
        <xdr:cNvPr id="3" name="Picture 2">
          <a:extLst>
            <a:ext uri="{FF2B5EF4-FFF2-40B4-BE49-F238E27FC236}">
              <a16:creationId xmlns:a16="http://schemas.microsoft.com/office/drawing/2014/main" id="{00000000-0008-0000-2A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629900" y="134937"/>
          <a:ext cx="1517739" cy="500260"/>
        </a:xfrm>
        <a:prstGeom prst="rect">
          <a:avLst/>
        </a:prstGeom>
      </xdr:spPr>
    </xdr:pic>
    <xdr:clientData/>
  </xdr:twoCellAnchor>
  <xdr:twoCellAnchor>
    <xdr:from>
      <xdr:col>0</xdr:col>
      <xdr:colOff>607219</xdr:colOff>
      <xdr:row>1</xdr:row>
      <xdr:rowOff>180180</xdr:rowOff>
    </xdr:from>
    <xdr:to>
      <xdr:col>1</xdr:col>
      <xdr:colOff>4568031</xdr:colOff>
      <xdr:row>17</xdr:row>
      <xdr:rowOff>2380</xdr:rowOff>
    </xdr:to>
    <xdr:graphicFrame macro="">
      <xdr:nvGraphicFramePr>
        <xdr:cNvPr id="4" name="Chart 3">
          <a:extLst>
            <a:ext uri="{FF2B5EF4-FFF2-40B4-BE49-F238E27FC236}">
              <a16:creationId xmlns:a16="http://schemas.microsoft.com/office/drawing/2014/main" id="{00000000-0008-0000-2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editAs="oneCell">
    <xdr:from>
      <xdr:col>1</xdr:col>
      <xdr:colOff>7937</xdr:colOff>
      <xdr:row>0</xdr:row>
      <xdr:rowOff>127000</xdr:rowOff>
    </xdr:from>
    <xdr:to>
      <xdr:col>1</xdr:col>
      <xdr:colOff>2243514</xdr:colOff>
      <xdr:row>0</xdr:row>
      <xdr:rowOff>624430</xdr:rowOff>
    </xdr:to>
    <xdr:pic>
      <xdr:nvPicPr>
        <xdr:cNvPr id="2" name="Picture 1">
          <a:extLst>
            <a:ext uri="{FF2B5EF4-FFF2-40B4-BE49-F238E27FC236}">
              <a16:creationId xmlns:a16="http://schemas.microsoft.com/office/drawing/2014/main" id="{00000000-0008-0000-2B00-000002000000}"/>
            </a:ext>
          </a:extLst>
        </xdr:cNvPr>
        <xdr:cNvPicPr>
          <a:picLocks noChangeAspect="1"/>
        </xdr:cNvPicPr>
      </xdr:nvPicPr>
      <xdr:blipFill>
        <a:blip xmlns:r="http://schemas.openxmlformats.org/officeDocument/2006/relationships" r:embed="rId1"/>
        <a:stretch>
          <a:fillRect/>
        </a:stretch>
      </xdr:blipFill>
      <xdr:spPr>
        <a:xfrm>
          <a:off x="646112" y="127000"/>
          <a:ext cx="2235577" cy="497430"/>
        </a:xfrm>
        <a:prstGeom prst="rect">
          <a:avLst/>
        </a:prstGeom>
      </xdr:spPr>
    </xdr:pic>
    <xdr:clientData/>
  </xdr:twoCellAnchor>
  <xdr:twoCellAnchor editAs="oneCell">
    <xdr:from>
      <xdr:col>3</xdr:col>
      <xdr:colOff>285750</xdr:colOff>
      <xdr:row>0</xdr:row>
      <xdr:rowOff>134937</xdr:rowOff>
    </xdr:from>
    <xdr:to>
      <xdr:col>3</xdr:col>
      <xdr:colOff>1803489</xdr:colOff>
      <xdr:row>0</xdr:row>
      <xdr:rowOff>635197</xdr:rowOff>
    </xdr:to>
    <xdr:pic>
      <xdr:nvPicPr>
        <xdr:cNvPr id="3" name="Picture 2">
          <a:extLst>
            <a:ext uri="{FF2B5EF4-FFF2-40B4-BE49-F238E27FC236}">
              <a16:creationId xmlns:a16="http://schemas.microsoft.com/office/drawing/2014/main" id="{00000000-0008-0000-2B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629900" y="134937"/>
          <a:ext cx="1517739" cy="500260"/>
        </a:xfrm>
        <a:prstGeom prst="rect">
          <a:avLst/>
        </a:prstGeom>
      </xdr:spPr>
    </xdr:pic>
    <xdr:clientData/>
  </xdr:twoCellAnchor>
  <xdr:twoCellAnchor>
    <xdr:from>
      <xdr:col>0</xdr:col>
      <xdr:colOff>607219</xdr:colOff>
      <xdr:row>1</xdr:row>
      <xdr:rowOff>180180</xdr:rowOff>
    </xdr:from>
    <xdr:to>
      <xdr:col>1</xdr:col>
      <xdr:colOff>4568031</xdr:colOff>
      <xdr:row>17</xdr:row>
      <xdr:rowOff>2380</xdr:rowOff>
    </xdr:to>
    <xdr:graphicFrame macro="">
      <xdr:nvGraphicFramePr>
        <xdr:cNvPr id="4" name="Chart 3">
          <a:extLst>
            <a:ext uri="{FF2B5EF4-FFF2-40B4-BE49-F238E27FC236}">
              <a16:creationId xmlns:a16="http://schemas.microsoft.com/office/drawing/2014/main" id="{00000000-0008-0000-2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5.xml><?xml version="1.0" encoding="utf-8"?>
<xdr:wsDr xmlns:xdr="http://schemas.openxmlformats.org/drawingml/2006/spreadsheetDrawing" xmlns:a="http://schemas.openxmlformats.org/drawingml/2006/main">
  <xdr:oneCellAnchor>
    <xdr:from>
      <xdr:col>0</xdr:col>
      <xdr:colOff>387350</xdr:colOff>
      <xdr:row>0</xdr:row>
      <xdr:rowOff>127000</xdr:rowOff>
    </xdr:from>
    <xdr:ext cx="2269444" cy="497430"/>
    <xdr:pic>
      <xdr:nvPicPr>
        <xdr:cNvPr id="2" name="Picture 1">
          <a:extLst>
            <a:ext uri="{FF2B5EF4-FFF2-40B4-BE49-F238E27FC236}">
              <a16:creationId xmlns:a16="http://schemas.microsoft.com/office/drawing/2014/main" id="{00000000-0008-0000-2D00-000002000000}"/>
            </a:ext>
          </a:extLst>
        </xdr:cNvPr>
        <xdr:cNvPicPr>
          <a:picLocks noChangeAspect="1"/>
        </xdr:cNvPicPr>
      </xdr:nvPicPr>
      <xdr:blipFill>
        <a:blip xmlns:r="http://schemas.openxmlformats.org/officeDocument/2006/relationships" r:embed="rId1"/>
        <a:stretch>
          <a:fillRect/>
        </a:stretch>
      </xdr:blipFill>
      <xdr:spPr>
        <a:xfrm>
          <a:off x="387350" y="127000"/>
          <a:ext cx="2269444" cy="497430"/>
        </a:xfrm>
        <a:prstGeom prst="rect">
          <a:avLst/>
        </a:prstGeom>
      </xdr:spPr>
    </xdr:pic>
    <xdr:clientData/>
  </xdr:oneCellAnchor>
  <xdr:oneCellAnchor>
    <xdr:from>
      <xdr:col>26</xdr:col>
      <xdr:colOff>1333500</xdr:colOff>
      <xdr:row>0</xdr:row>
      <xdr:rowOff>118534</xdr:rowOff>
    </xdr:from>
    <xdr:ext cx="1622162" cy="500260"/>
    <xdr:pic>
      <xdr:nvPicPr>
        <xdr:cNvPr id="3" name="Picture 2">
          <a:extLst>
            <a:ext uri="{FF2B5EF4-FFF2-40B4-BE49-F238E27FC236}">
              <a16:creationId xmlns:a16="http://schemas.microsoft.com/office/drawing/2014/main" id="{00000000-0008-0000-2D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5199300" y="118534"/>
          <a:ext cx="1622162" cy="50026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1</xdr:col>
      <xdr:colOff>7937</xdr:colOff>
      <xdr:row>0</xdr:row>
      <xdr:rowOff>127000</xdr:rowOff>
    </xdr:from>
    <xdr:to>
      <xdr:col>1</xdr:col>
      <xdr:colOff>2243514</xdr:colOff>
      <xdr:row>0</xdr:row>
      <xdr:rowOff>624430</xdr:rowOff>
    </xdr:to>
    <xdr:pic>
      <xdr:nvPicPr>
        <xdr:cNvPr id="14" name="Picture 13">
          <a:extLst>
            <a:ext uri="{FF2B5EF4-FFF2-40B4-BE49-F238E27FC236}">
              <a16:creationId xmlns:a16="http://schemas.microsoft.com/office/drawing/2014/main" id="{00000000-0008-0000-0400-00000E000000}"/>
            </a:ext>
          </a:extLst>
        </xdr:cNvPr>
        <xdr:cNvPicPr>
          <a:picLocks noChangeAspect="1"/>
        </xdr:cNvPicPr>
      </xdr:nvPicPr>
      <xdr:blipFill>
        <a:blip xmlns:r="http://schemas.openxmlformats.org/officeDocument/2006/relationships" r:embed="rId1"/>
        <a:stretch>
          <a:fillRect/>
        </a:stretch>
      </xdr:blipFill>
      <xdr:spPr>
        <a:xfrm>
          <a:off x="619125" y="127000"/>
          <a:ext cx="2235577" cy="497430"/>
        </a:xfrm>
        <a:prstGeom prst="rect">
          <a:avLst/>
        </a:prstGeom>
      </xdr:spPr>
    </xdr:pic>
    <xdr:clientData/>
  </xdr:twoCellAnchor>
  <xdr:twoCellAnchor editAs="oneCell">
    <xdr:from>
      <xdr:col>3</xdr:col>
      <xdr:colOff>285750</xdr:colOff>
      <xdr:row>0</xdr:row>
      <xdr:rowOff>134937</xdr:rowOff>
    </xdr:from>
    <xdr:to>
      <xdr:col>3</xdr:col>
      <xdr:colOff>1803489</xdr:colOff>
      <xdr:row>0</xdr:row>
      <xdr:rowOff>635197</xdr:rowOff>
    </xdr:to>
    <xdr:pic>
      <xdr:nvPicPr>
        <xdr:cNvPr id="15" name="Picture 14">
          <a:extLst>
            <a:ext uri="{FF2B5EF4-FFF2-40B4-BE49-F238E27FC236}">
              <a16:creationId xmlns:a16="http://schemas.microsoft.com/office/drawing/2014/main" id="{00000000-0008-0000-0400-00000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072813" y="134937"/>
          <a:ext cx="1517739" cy="500260"/>
        </a:xfrm>
        <a:prstGeom prst="rect">
          <a:avLst/>
        </a:prstGeom>
      </xdr:spPr>
    </xdr:pic>
    <xdr:clientData/>
  </xdr:twoCellAnchor>
  <xdr:twoCellAnchor>
    <xdr:from>
      <xdr:col>0</xdr:col>
      <xdr:colOff>607219</xdr:colOff>
      <xdr:row>1</xdr:row>
      <xdr:rowOff>180180</xdr:rowOff>
    </xdr:from>
    <xdr:to>
      <xdr:col>1</xdr:col>
      <xdr:colOff>4568031</xdr:colOff>
      <xdr:row>17</xdr:row>
      <xdr:rowOff>2380</xdr:rowOff>
    </xdr:to>
    <xdr:graphicFrame macro="">
      <xdr:nvGraphicFramePr>
        <xdr:cNvPr id="3" name="Chart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7937</xdr:colOff>
      <xdr:row>0</xdr:row>
      <xdr:rowOff>127000</xdr:rowOff>
    </xdr:from>
    <xdr:to>
      <xdr:col>1</xdr:col>
      <xdr:colOff>2243514</xdr:colOff>
      <xdr:row>0</xdr:row>
      <xdr:rowOff>624430</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617537" y="127000"/>
          <a:ext cx="2235577" cy="497430"/>
        </a:xfrm>
        <a:prstGeom prst="rect">
          <a:avLst/>
        </a:prstGeom>
      </xdr:spPr>
    </xdr:pic>
    <xdr:clientData/>
  </xdr:twoCellAnchor>
  <xdr:twoCellAnchor editAs="oneCell">
    <xdr:from>
      <xdr:col>3</xdr:col>
      <xdr:colOff>285750</xdr:colOff>
      <xdr:row>0</xdr:row>
      <xdr:rowOff>134937</xdr:rowOff>
    </xdr:from>
    <xdr:to>
      <xdr:col>3</xdr:col>
      <xdr:colOff>1803489</xdr:colOff>
      <xdr:row>0</xdr:row>
      <xdr:rowOff>635197</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068050" y="134937"/>
          <a:ext cx="1517739" cy="500260"/>
        </a:xfrm>
        <a:prstGeom prst="rect">
          <a:avLst/>
        </a:prstGeom>
      </xdr:spPr>
    </xdr:pic>
    <xdr:clientData/>
  </xdr:twoCellAnchor>
  <xdr:twoCellAnchor>
    <xdr:from>
      <xdr:col>0</xdr:col>
      <xdr:colOff>607219</xdr:colOff>
      <xdr:row>1</xdr:row>
      <xdr:rowOff>180180</xdr:rowOff>
    </xdr:from>
    <xdr:to>
      <xdr:col>1</xdr:col>
      <xdr:colOff>4568031</xdr:colOff>
      <xdr:row>17</xdr:row>
      <xdr:rowOff>2380</xdr:rowOff>
    </xdr:to>
    <xdr:graphicFrame macro="">
      <xdr:nvGraphicFramePr>
        <xdr:cNvPr id="5" name="Chart 4">
          <a:extLst>
            <a:ext uri="{FF2B5EF4-FFF2-40B4-BE49-F238E27FC236}">
              <a16:creationId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7937</xdr:colOff>
      <xdr:row>0</xdr:row>
      <xdr:rowOff>127000</xdr:rowOff>
    </xdr:from>
    <xdr:to>
      <xdr:col>1</xdr:col>
      <xdr:colOff>2243514</xdr:colOff>
      <xdr:row>0</xdr:row>
      <xdr:rowOff>624430</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617537" y="127000"/>
          <a:ext cx="2235577" cy="497430"/>
        </a:xfrm>
        <a:prstGeom prst="rect">
          <a:avLst/>
        </a:prstGeom>
      </xdr:spPr>
    </xdr:pic>
    <xdr:clientData/>
  </xdr:twoCellAnchor>
  <xdr:twoCellAnchor editAs="oneCell">
    <xdr:from>
      <xdr:col>3</xdr:col>
      <xdr:colOff>285750</xdr:colOff>
      <xdr:row>0</xdr:row>
      <xdr:rowOff>134937</xdr:rowOff>
    </xdr:from>
    <xdr:to>
      <xdr:col>3</xdr:col>
      <xdr:colOff>1803489</xdr:colOff>
      <xdr:row>0</xdr:row>
      <xdr:rowOff>635197</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068050" y="134937"/>
          <a:ext cx="1517739" cy="500260"/>
        </a:xfrm>
        <a:prstGeom prst="rect">
          <a:avLst/>
        </a:prstGeom>
      </xdr:spPr>
    </xdr:pic>
    <xdr:clientData/>
  </xdr:twoCellAnchor>
  <xdr:twoCellAnchor>
    <xdr:from>
      <xdr:col>0</xdr:col>
      <xdr:colOff>607219</xdr:colOff>
      <xdr:row>1</xdr:row>
      <xdr:rowOff>180180</xdr:rowOff>
    </xdr:from>
    <xdr:to>
      <xdr:col>1</xdr:col>
      <xdr:colOff>4568031</xdr:colOff>
      <xdr:row>17</xdr:row>
      <xdr:rowOff>2380</xdr:rowOff>
    </xdr:to>
    <xdr:graphicFrame macro="">
      <xdr:nvGraphicFramePr>
        <xdr:cNvPr id="5" name="Chart 4">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7937</xdr:colOff>
      <xdr:row>0</xdr:row>
      <xdr:rowOff>127000</xdr:rowOff>
    </xdr:from>
    <xdr:to>
      <xdr:col>1</xdr:col>
      <xdr:colOff>2243514</xdr:colOff>
      <xdr:row>0</xdr:row>
      <xdr:rowOff>624430</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617537" y="127000"/>
          <a:ext cx="2235577" cy="497430"/>
        </a:xfrm>
        <a:prstGeom prst="rect">
          <a:avLst/>
        </a:prstGeom>
      </xdr:spPr>
    </xdr:pic>
    <xdr:clientData/>
  </xdr:twoCellAnchor>
  <xdr:twoCellAnchor editAs="oneCell">
    <xdr:from>
      <xdr:col>3</xdr:col>
      <xdr:colOff>285750</xdr:colOff>
      <xdr:row>0</xdr:row>
      <xdr:rowOff>134937</xdr:rowOff>
    </xdr:from>
    <xdr:to>
      <xdr:col>3</xdr:col>
      <xdr:colOff>1803489</xdr:colOff>
      <xdr:row>0</xdr:row>
      <xdr:rowOff>635197</xdr:rowOff>
    </xdr:to>
    <xdr:pic>
      <xdr:nvPicPr>
        <xdr:cNvPr id="4" name="Pictur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068050" y="134937"/>
          <a:ext cx="1517739" cy="500260"/>
        </a:xfrm>
        <a:prstGeom prst="rect">
          <a:avLst/>
        </a:prstGeom>
      </xdr:spPr>
    </xdr:pic>
    <xdr:clientData/>
  </xdr:twoCellAnchor>
  <xdr:twoCellAnchor>
    <xdr:from>
      <xdr:col>0</xdr:col>
      <xdr:colOff>607219</xdr:colOff>
      <xdr:row>1</xdr:row>
      <xdr:rowOff>180180</xdr:rowOff>
    </xdr:from>
    <xdr:to>
      <xdr:col>1</xdr:col>
      <xdr:colOff>4568031</xdr:colOff>
      <xdr:row>17</xdr:row>
      <xdr:rowOff>2380</xdr:rowOff>
    </xdr:to>
    <xdr:graphicFrame macro="">
      <xdr:nvGraphicFramePr>
        <xdr:cNvPr id="5" name="Chart 4">
          <a:extLst>
            <a:ext uri="{FF2B5EF4-FFF2-40B4-BE49-F238E27FC236}">
              <a16:creationId xmlns:a16="http://schemas.microsoft.com/office/drawing/2014/main"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7937</xdr:colOff>
      <xdr:row>0</xdr:row>
      <xdr:rowOff>127000</xdr:rowOff>
    </xdr:from>
    <xdr:to>
      <xdr:col>1</xdr:col>
      <xdr:colOff>2243514</xdr:colOff>
      <xdr:row>0</xdr:row>
      <xdr:rowOff>624430</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617537" y="127000"/>
          <a:ext cx="2235577" cy="497430"/>
        </a:xfrm>
        <a:prstGeom prst="rect">
          <a:avLst/>
        </a:prstGeom>
      </xdr:spPr>
    </xdr:pic>
    <xdr:clientData/>
  </xdr:twoCellAnchor>
  <xdr:twoCellAnchor editAs="oneCell">
    <xdr:from>
      <xdr:col>3</xdr:col>
      <xdr:colOff>285750</xdr:colOff>
      <xdr:row>0</xdr:row>
      <xdr:rowOff>134937</xdr:rowOff>
    </xdr:from>
    <xdr:to>
      <xdr:col>3</xdr:col>
      <xdr:colOff>1803489</xdr:colOff>
      <xdr:row>0</xdr:row>
      <xdr:rowOff>635197</xdr:rowOff>
    </xdr:to>
    <xdr:pic>
      <xdr:nvPicPr>
        <xdr:cNvPr id="4" name="Picture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068050" y="134937"/>
          <a:ext cx="1517739" cy="500260"/>
        </a:xfrm>
        <a:prstGeom prst="rect">
          <a:avLst/>
        </a:prstGeom>
      </xdr:spPr>
    </xdr:pic>
    <xdr:clientData/>
  </xdr:twoCellAnchor>
  <xdr:twoCellAnchor>
    <xdr:from>
      <xdr:col>0</xdr:col>
      <xdr:colOff>607219</xdr:colOff>
      <xdr:row>1</xdr:row>
      <xdr:rowOff>180180</xdr:rowOff>
    </xdr:from>
    <xdr:to>
      <xdr:col>1</xdr:col>
      <xdr:colOff>4568031</xdr:colOff>
      <xdr:row>17</xdr:row>
      <xdr:rowOff>2380</xdr:rowOff>
    </xdr:to>
    <xdr:graphicFrame macro="">
      <xdr:nvGraphicFramePr>
        <xdr:cNvPr id="5" name="Chart 4">
          <a:extLst>
            <a:ext uri="{FF2B5EF4-FFF2-40B4-BE49-F238E27FC236}">
              <a16:creationId xmlns:a16="http://schemas.microsoft.com/office/drawing/2014/main"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uditscripts.com/terms/"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uditscripts.com/terms/"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auditscripts.com/terms/"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www.auditscripts.com/terms/"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http://www.auditscripts.com/terms/"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http://www.auditscripts.com/terms/"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http://www.auditscripts.com/terms/"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hyperlink" Target="http://www.auditscripts.com/terms/"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7.bin"/><Relationship Id="rId1" Type="http://schemas.openxmlformats.org/officeDocument/2006/relationships/hyperlink" Target="http://www.auditscripts.com/terms/"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8.bin"/><Relationship Id="rId1" Type="http://schemas.openxmlformats.org/officeDocument/2006/relationships/hyperlink" Target="http://www.auditscripts.com/terms/"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9.bin"/><Relationship Id="rId1" Type="http://schemas.openxmlformats.org/officeDocument/2006/relationships/hyperlink" Target="http://www.auditscripts.com/terms/"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uditscripts.com/terms/" TargetMode="Externa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0.bin"/><Relationship Id="rId1" Type="http://schemas.openxmlformats.org/officeDocument/2006/relationships/hyperlink" Target="http://www.auditscripts.com/terms/"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1.bin"/><Relationship Id="rId1" Type="http://schemas.openxmlformats.org/officeDocument/2006/relationships/hyperlink" Target="http://www.auditscripts.com/terms/"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2.bin"/><Relationship Id="rId1" Type="http://schemas.openxmlformats.org/officeDocument/2006/relationships/hyperlink" Target="http://www.auditscripts.com/terms/"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23.bin"/><Relationship Id="rId1" Type="http://schemas.openxmlformats.org/officeDocument/2006/relationships/hyperlink" Target="http://www.auditscripts.com/terms/" TargetMode="External"/></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24.bin"/><Relationship Id="rId1" Type="http://schemas.openxmlformats.org/officeDocument/2006/relationships/hyperlink" Target="http://www.auditscripts.com/terms/"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25.bin"/><Relationship Id="rId1" Type="http://schemas.openxmlformats.org/officeDocument/2006/relationships/hyperlink" Target="http://www.auditscripts.com/terms/"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printerSettings" Target="../printerSettings/printerSettings26.bin"/><Relationship Id="rId1" Type="http://schemas.openxmlformats.org/officeDocument/2006/relationships/hyperlink" Target="http://www.auditscripts.com/terms/" TargetMode="External"/></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27.bin"/><Relationship Id="rId1" Type="http://schemas.openxmlformats.org/officeDocument/2006/relationships/hyperlink" Target="http://www.auditscripts.com/terms/"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28.xml"/><Relationship Id="rId2" Type="http://schemas.openxmlformats.org/officeDocument/2006/relationships/printerSettings" Target="../printerSettings/printerSettings28.bin"/><Relationship Id="rId1" Type="http://schemas.openxmlformats.org/officeDocument/2006/relationships/hyperlink" Target="http://www.auditscripts.com/terms/"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29.xml"/><Relationship Id="rId2" Type="http://schemas.openxmlformats.org/officeDocument/2006/relationships/printerSettings" Target="../printerSettings/printerSettings29.bin"/><Relationship Id="rId1" Type="http://schemas.openxmlformats.org/officeDocument/2006/relationships/hyperlink" Target="http://www.auditscripts.com/terms/"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uditscripts.com/terms/"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30.xml"/><Relationship Id="rId2" Type="http://schemas.openxmlformats.org/officeDocument/2006/relationships/printerSettings" Target="../printerSettings/printerSettings30.bin"/><Relationship Id="rId1" Type="http://schemas.openxmlformats.org/officeDocument/2006/relationships/hyperlink" Target="http://www.auditscripts.com/terms/" TargetMode="External"/></Relationships>
</file>

<file path=xl/worksheets/_rels/sheet31.xml.rels><?xml version="1.0" encoding="UTF-8" standalone="yes"?>
<Relationships xmlns="http://schemas.openxmlformats.org/package/2006/relationships"><Relationship Id="rId3" Type="http://schemas.openxmlformats.org/officeDocument/2006/relationships/drawing" Target="../drawings/drawing31.xml"/><Relationship Id="rId2" Type="http://schemas.openxmlformats.org/officeDocument/2006/relationships/printerSettings" Target="../printerSettings/printerSettings31.bin"/><Relationship Id="rId1" Type="http://schemas.openxmlformats.org/officeDocument/2006/relationships/hyperlink" Target="http://www.auditscripts.com/terms/" TargetMode="External"/></Relationships>
</file>

<file path=xl/worksheets/_rels/sheet32.xml.rels><?xml version="1.0" encoding="UTF-8" standalone="yes"?>
<Relationships xmlns="http://schemas.openxmlformats.org/package/2006/relationships"><Relationship Id="rId3" Type="http://schemas.openxmlformats.org/officeDocument/2006/relationships/drawing" Target="../drawings/drawing32.xml"/><Relationship Id="rId2" Type="http://schemas.openxmlformats.org/officeDocument/2006/relationships/printerSettings" Target="../printerSettings/printerSettings32.bin"/><Relationship Id="rId1" Type="http://schemas.openxmlformats.org/officeDocument/2006/relationships/hyperlink" Target="http://www.auditscripts.com/terms/" TargetMode="External"/></Relationships>
</file>

<file path=xl/worksheets/_rels/sheet33.xml.rels><?xml version="1.0" encoding="UTF-8" standalone="yes"?>
<Relationships xmlns="http://schemas.openxmlformats.org/package/2006/relationships"><Relationship Id="rId3" Type="http://schemas.openxmlformats.org/officeDocument/2006/relationships/drawing" Target="../drawings/drawing33.xml"/><Relationship Id="rId2" Type="http://schemas.openxmlformats.org/officeDocument/2006/relationships/printerSettings" Target="../printerSettings/printerSettings33.bin"/><Relationship Id="rId1" Type="http://schemas.openxmlformats.org/officeDocument/2006/relationships/hyperlink" Target="http://www.auditscripts.com/terms/" TargetMode="External"/></Relationships>
</file>

<file path=xl/worksheets/_rels/sheet34.xml.rels><?xml version="1.0" encoding="UTF-8" standalone="yes"?>
<Relationships xmlns="http://schemas.openxmlformats.org/package/2006/relationships"><Relationship Id="rId3" Type="http://schemas.openxmlformats.org/officeDocument/2006/relationships/drawing" Target="../drawings/drawing34.xml"/><Relationship Id="rId2" Type="http://schemas.openxmlformats.org/officeDocument/2006/relationships/printerSettings" Target="../printerSettings/printerSettings34.bin"/><Relationship Id="rId1" Type="http://schemas.openxmlformats.org/officeDocument/2006/relationships/hyperlink" Target="http://www.auditscripts.com/terms/" TargetMode="External"/></Relationships>
</file>

<file path=xl/worksheets/_rels/sheet35.xml.rels><?xml version="1.0" encoding="UTF-8" standalone="yes"?>
<Relationships xmlns="http://schemas.openxmlformats.org/package/2006/relationships"><Relationship Id="rId3" Type="http://schemas.openxmlformats.org/officeDocument/2006/relationships/drawing" Target="../drawings/drawing35.xml"/><Relationship Id="rId2" Type="http://schemas.openxmlformats.org/officeDocument/2006/relationships/printerSettings" Target="../printerSettings/printerSettings35.bin"/><Relationship Id="rId1" Type="http://schemas.openxmlformats.org/officeDocument/2006/relationships/hyperlink" Target="http://www.auditscripts.com/terms/" TargetMode="External"/></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36.xml"/><Relationship Id="rId2" Type="http://schemas.openxmlformats.org/officeDocument/2006/relationships/printerSettings" Target="../printerSettings/printerSettings36.bin"/><Relationship Id="rId1" Type="http://schemas.openxmlformats.org/officeDocument/2006/relationships/hyperlink" Target="http://www.auditscripts.com/terms/" TargetMode="External"/></Relationships>
</file>

<file path=xl/worksheets/_rels/sheet37.xml.rels><?xml version="1.0" encoding="UTF-8" standalone="yes"?>
<Relationships xmlns="http://schemas.openxmlformats.org/package/2006/relationships"><Relationship Id="rId3" Type="http://schemas.openxmlformats.org/officeDocument/2006/relationships/drawing" Target="../drawings/drawing37.xml"/><Relationship Id="rId2" Type="http://schemas.openxmlformats.org/officeDocument/2006/relationships/printerSettings" Target="../printerSettings/printerSettings37.bin"/><Relationship Id="rId1" Type="http://schemas.openxmlformats.org/officeDocument/2006/relationships/hyperlink" Target="http://www.auditscripts.com/terms/" TargetMode="External"/></Relationships>
</file>

<file path=xl/worksheets/_rels/sheet38.xml.rels><?xml version="1.0" encoding="UTF-8" standalone="yes"?>
<Relationships xmlns="http://schemas.openxmlformats.org/package/2006/relationships"><Relationship Id="rId3" Type="http://schemas.openxmlformats.org/officeDocument/2006/relationships/drawing" Target="../drawings/drawing38.xml"/><Relationship Id="rId2" Type="http://schemas.openxmlformats.org/officeDocument/2006/relationships/printerSettings" Target="../printerSettings/printerSettings38.bin"/><Relationship Id="rId1" Type="http://schemas.openxmlformats.org/officeDocument/2006/relationships/hyperlink" Target="http://www.auditscripts.com/terms/" TargetMode="External"/></Relationships>
</file>

<file path=xl/worksheets/_rels/sheet39.xml.rels><?xml version="1.0" encoding="UTF-8" standalone="yes"?>
<Relationships xmlns="http://schemas.openxmlformats.org/package/2006/relationships"><Relationship Id="rId3" Type="http://schemas.openxmlformats.org/officeDocument/2006/relationships/drawing" Target="../drawings/drawing39.xml"/><Relationship Id="rId2" Type="http://schemas.openxmlformats.org/officeDocument/2006/relationships/printerSettings" Target="../printerSettings/printerSettings39.bin"/><Relationship Id="rId1" Type="http://schemas.openxmlformats.org/officeDocument/2006/relationships/hyperlink" Target="http://www.auditscripts.com/terms/"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uditscripts.com/terms/" TargetMode="External"/></Relationships>
</file>

<file path=xl/worksheets/_rels/sheet40.xml.rels><?xml version="1.0" encoding="UTF-8" standalone="yes"?>
<Relationships xmlns="http://schemas.openxmlformats.org/package/2006/relationships"><Relationship Id="rId3" Type="http://schemas.openxmlformats.org/officeDocument/2006/relationships/drawing" Target="../drawings/drawing40.xml"/><Relationship Id="rId2" Type="http://schemas.openxmlformats.org/officeDocument/2006/relationships/printerSettings" Target="../printerSettings/printerSettings40.bin"/><Relationship Id="rId1" Type="http://schemas.openxmlformats.org/officeDocument/2006/relationships/hyperlink" Target="http://www.auditscripts.com/terms/" TargetMode="External"/></Relationships>
</file>

<file path=xl/worksheets/_rels/sheet41.xml.rels><?xml version="1.0" encoding="UTF-8" standalone="yes"?>
<Relationships xmlns="http://schemas.openxmlformats.org/package/2006/relationships"><Relationship Id="rId3" Type="http://schemas.openxmlformats.org/officeDocument/2006/relationships/drawing" Target="../drawings/drawing41.xml"/><Relationship Id="rId2" Type="http://schemas.openxmlformats.org/officeDocument/2006/relationships/printerSettings" Target="../printerSettings/printerSettings41.bin"/><Relationship Id="rId1" Type="http://schemas.openxmlformats.org/officeDocument/2006/relationships/hyperlink" Target="http://www.auditscripts.com/terms/" TargetMode="External"/></Relationships>
</file>

<file path=xl/worksheets/_rels/sheet42.xml.rels><?xml version="1.0" encoding="UTF-8" standalone="yes"?>
<Relationships xmlns="http://schemas.openxmlformats.org/package/2006/relationships"><Relationship Id="rId3" Type="http://schemas.openxmlformats.org/officeDocument/2006/relationships/drawing" Target="../drawings/drawing42.xml"/><Relationship Id="rId2" Type="http://schemas.openxmlformats.org/officeDocument/2006/relationships/printerSettings" Target="../printerSettings/printerSettings42.bin"/><Relationship Id="rId1" Type="http://schemas.openxmlformats.org/officeDocument/2006/relationships/hyperlink" Target="http://www.auditscripts.com/terms/" TargetMode="External"/></Relationships>
</file>

<file path=xl/worksheets/_rels/sheet43.xml.rels><?xml version="1.0" encoding="UTF-8" standalone="yes"?>
<Relationships xmlns="http://schemas.openxmlformats.org/package/2006/relationships"><Relationship Id="rId3" Type="http://schemas.openxmlformats.org/officeDocument/2006/relationships/drawing" Target="../drawings/drawing43.xml"/><Relationship Id="rId2" Type="http://schemas.openxmlformats.org/officeDocument/2006/relationships/printerSettings" Target="../printerSettings/printerSettings43.bin"/><Relationship Id="rId1" Type="http://schemas.openxmlformats.org/officeDocument/2006/relationships/hyperlink" Target="http://www.auditscripts.com/terms/" TargetMode="External"/></Relationships>
</file>

<file path=xl/worksheets/_rels/sheet44.xml.rels><?xml version="1.0" encoding="UTF-8" standalone="yes"?>
<Relationships xmlns="http://schemas.openxmlformats.org/package/2006/relationships"><Relationship Id="rId3" Type="http://schemas.openxmlformats.org/officeDocument/2006/relationships/drawing" Target="../drawings/drawing44.xml"/><Relationship Id="rId2" Type="http://schemas.openxmlformats.org/officeDocument/2006/relationships/printerSettings" Target="../printerSettings/printerSettings44.bin"/><Relationship Id="rId1" Type="http://schemas.openxmlformats.org/officeDocument/2006/relationships/hyperlink" Target="http://www.auditscripts.com/terms/" TargetMode="External"/></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uditscripts.com/terms/"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uditscripts.com/terms/"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uditscripts.com/terms/"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uditscripts.com/terms/"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uditscripts.com/term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64"/>
  <sheetViews>
    <sheetView tabSelected="1" zoomScaleNormal="100" workbookViewId="0">
      <selection activeCell="D2" sqref="D2"/>
    </sheetView>
  </sheetViews>
  <sheetFormatPr baseColWidth="10" defaultColWidth="8.83203125" defaultRowHeight="15" x14ac:dyDescent="0.2"/>
  <cols>
    <col min="1" max="1" width="33.5" bestFit="1" customWidth="1"/>
    <col min="2" max="2" width="11.5" bestFit="1" customWidth="1"/>
    <col min="3" max="3" width="20.5" bestFit="1" customWidth="1"/>
    <col min="18" max="18" width="12.6640625" bestFit="1" customWidth="1"/>
    <col min="19" max="19" width="26" bestFit="1" customWidth="1"/>
    <col min="20" max="20" width="11.5" customWidth="1"/>
  </cols>
  <sheetData>
    <row r="1" spans="1:16" ht="59.5" customHeight="1" x14ac:dyDescent="0.2">
      <c r="A1" s="37" t="s">
        <v>1421</v>
      </c>
      <c r="B1" s="37"/>
      <c r="C1" s="37"/>
      <c r="D1" s="37"/>
      <c r="E1" s="37"/>
      <c r="F1" s="37"/>
      <c r="G1" s="37"/>
      <c r="H1" s="37"/>
      <c r="I1" s="37"/>
      <c r="J1" s="37"/>
      <c r="K1" s="37"/>
      <c r="L1" s="37"/>
      <c r="M1" s="37"/>
      <c r="N1" s="37"/>
      <c r="O1" s="37"/>
      <c r="P1" s="37"/>
    </row>
    <row r="3" spans="1:16" x14ac:dyDescent="0.2">
      <c r="A3" s="7" t="s">
        <v>1408</v>
      </c>
      <c r="B3" s="7" t="s">
        <v>1407</v>
      </c>
      <c r="C3" s="7" t="s">
        <v>68</v>
      </c>
    </row>
    <row r="4" spans="1:16" x14ac:dyDescent="0.2">
      <c r="A4" s="2" t="s">
        <v>1410</v>
      </c>
      <c r="B4" s="32" t="s">
        <v>1409</v>
      </c>
      <c r="C4" s="33">
        <f>'All Control Scores'!E417</f>
        <v>0</v>
      </c>
    </row>
    <row r="5" spans="1:16" x14ac:dyDescent="0.2">
      <c r="A5" s="2" t="s">
        <v>1417</v>
      </c>
      <c r="B5" s="32" t="s">
        <v>1411</v>
      </c>
      <c r="C5" s="33">
        <f>'All Control Scores'!G417</f>
        <v>0</v>
      </c>
    </row>
    <row r="6" spans="1:16" x14ac:dyDescent="0.2">
      <c r="A6" s="2" t="s">
        <v>1420</v>
      </c>
      <c r="B6" s="32" t="s">
        <v>1412</v>
      </c>
      <c r="C6" s="33">
        <f>'All Control Scores'!H417</f>
        <v>0</v>
      </c>
    </row>
    <row r="7" spans="1:16" x14ac:dyDescent="0.2">
      <c r="A7" s="2" t="s">
        <v>1419</v>
      </c>
      <c r="B7" s="32" t="s">
        <v>1413</v>
      </c>
      <c r="C7" s="33">
        <f>'All Control Scores'!I417</f>
        <v>0</v>
      </c>
    </row>
    <row r="8" spans="1:16" x14ac:dyDescent="0.2">
      <c r="A8" s="2" t="s">
        <v>1418</v>
      </c>
      <c r="B8" s="32" t="s">
        <v>1414</v>
      </c>
      <c r="C8" s="33">
        <f>'All Control Scores'!J417</f>
        <v>0</v>
      </c>
    </row>
    <row r="9" spans="1:16" x14ac:dyDescent="0.2">
      <c r="C9" s="1"/>
    </row>
    <row r="10" spans="1:16" ht="19" x14ac:dyDescent="0.25">
      <c r="A10" s="39" t="s">
        <v>1415</v>
      </c>
      <c r="B10" s="39"/>
      <c r="C10" s="34">
        <f>SUM(C4:C8)</f>
        <v>0</v>
      </c>
    </row>
    <row r="11" spans="1:16" x14ac:dyDescent="0.2">
      <c r="B11" t="s">
        <v>1416</v>
      </c>
    </row>
    <row r="14" spans="1:16" x14ac:dyDescent="0.2">
      <c r="A14" s="7" t="s">
        <v>0</v>
      </c>
      <c r="B14" s="7" t="s">
        <v>1</v>
      </c>
      <c r="C14" s="7" t="s">
        <v>2</v>
      </c>
    </row>
    <row r="15" spans="1:16" x14ac:dyDescent="0.2">
      <c r="A15" s="17" t="s">
        <v>3</v>
      </c>
      <c r="B15" s="15">
        <f>Governance!F34</f>
        <v>0</v>
      </c>
      <c r="C15" s="15">
        <f>Governance!G34</f>
        <v>0</v>
      </c>
    </row>
    <row r="16" spans="1:16" x14ac:dyDescent="0.2">
      <c r="A16" s="17" t="s">
        <v>4</v>
      </c>
      <c r="B16" s="15">
        <f>Threat!F28</f>
        <v>0</v>
      </c>
      <c r="C16" s="15">
        <f>Threat!G28</f>
        <v>0</v>
      </c>
    </row>
    <row r="17" spans="1:3" x14ac:dyDescent="0.2">
      <c r="A17" s="17" t="s">
        <v>5</v>
      </c>
      <c r="B17" s="15">
        <f>Policy!F31</f>
        <v>0</v>
      </c>
      <c r="C17" s="15">
        <f>Policy!G31</f>
        <v>0</v>
      </c>
    </row>
    <row r="18" spans="1:3" x14ac:dyDescent="0.2">
      <c r="A18" s="17" t="s">
        <v>6</v>
      </c>
      <c r="B18" s="15">
        <f>Education!F38</f>
        <v>0</v>
      </c>
      <c r="C18" s="15">
        <f>Education!G38</f>
        <v>0</v>
      </c>
    </row>
    <row r="19" spans="1:3" x14ac:dyDescent="0.2">
      <c r="A19" s="17" t="s">
        <v>7</v>
      </c>
      <c r="B19" s="15">
        <f>Project!F30</f>
        <v>0</v>
      </c>
      <c r="C19" s="15">
        <f>Project!G30</f>
        <v>0</v>
      </c>
    </row>
    <row r="20" spans="1:3" x14ac:dyDescent="0.2">
      <c r="A20" s="17" t="s">
        <v>8</v>
      </c>
      <c r="B20" s="15">
        <f>Change!F28</f>
        <v>0</v>
      </c>
      <c r="C20" s="15">
        <f>Change!G28</f>
        <v>0</v>
      </c>
    </row>
    <row r="21" spans="1:3" x14ac:dyDescent="0.2">
      <c r="A21" s="17" t="s">
        <v>9</v>
      </c>
      <c r="B21" s="15">
        <f>Metrics!F33</f>
        <v>0</v>
      </c>
      <c r="C21" s="15">
        <f>Metrics!G33</f>
        <v>0</v>
      </c>
    </row>
    <row r="22" spans="1:3" x14ac:dyDescent="0.2">
      <c r="A22" s="17" t="s">
        <v>10</v>
      </c>
      <c r="B22" s="15">
        <f>Audit!F36</f>
        <v>0</v>
      </c>
      <c r="C22" s="15">
        <f>Audit!G36</f>
        <v>0</v>
      </c>
    </row>
    <row r="23" spans="1:3" x14ac:dyDescent="0.2">
      <c r="A23" s="17" t="s">
        <v>11</v>
      </c>
      <c r="B23" s="15">
        <f>'Third Party'!F37</f>
        <v>0</v>
      </c>
      <c r="C23" s="15">
        <f>'Third Party'!G37</f>
        <v>0</v>
      </c>
    </row>
    <row r="24" spans="1:3" x14ac:dyDescent="0.2">
      <c r="A24" s="17" t="s">
        <v>12</v>
      </c>
      <c r="B24" s="15">
        <f>'Risk Reporting'!F32</f>
        <v>0</v>
      </c>
      <c r="C24" s="15">
        <f>'Risk Reporting'!G32</f>
        <v>0</v>
      </c>
    </row>
    <row r="25" spans="1:3" x14ac:dyDescent="0.2">
      <c r="A25" s="17" t="s">
        <v>13</v>
      </c>
      <c r="B25" s="15">
        <f>Personnel!F26</f>
        <v>0</v>
      </c>
      <c r="C25" s="15">
        <f>Personnel!D5</f>
        <v>0</v>
      </c>
    </row>
    <row r="26" spans="1:3" x14ac:dyDescent="0.2">
      <c r="A26" s="17" t="s">
        <v>14</v>
      </c>
      <c r="B26" s="15">
        <f>Physical!F38</f>
        <v>0</v>
      </c>
      <c r="C26" s="15">
        <f>Physical!G38</f>
        <v>0</v>
      </c>
    </row>
    <row r="27" spans="1:3" x14ac:dyDescent="0.2">
      <c r="A27" s="17" t="s">
        <v>15</v>
      </c>
      <c r="B27" s="15">
        <f>'Business Continuity'!F25</f>
        <v>0</v>
      </c>
      <c r="C27" s="15">
        <f>'Business Continuity'!G25</f>
        <v>0</v>
      </c>
    </row>
    <row r="28" spans="1:3" x14ac:dyDescent="0.2">
      <c r="A28" s="17" t="s">
        <v>16</v>
      </c>
      <c r="B28" s="15">
        <f>'Incident Management'!F38</f>
        <v>0</v>
      </c>
      <c r="C28" s="15">
        <f>'Incident Management'!G38</f>
        <v>0</v>
      </c>
    </row>
    <row r="29" spans="1:3" x14ac:dyDescent="0.2">
      <c r="A29" s="17" t="s">
        <v>17</v>
      </c>
      <c r="B29" s="15">
        <f>Privacy!F36</f>
        <v>0</v>
      </c>
      <c r="C29" s="15">
        <f>Privacy!G36</f>
        <v>0</v>
      </c>
    </row>
    <row r="30" spans="1:3" x14ac:dyDescent="0.2">
      <c r="A30" s="7" t="s">
        <v>18</v>
      </c>
      <c r="B30" s="15">
        <f>AVERAGE(B15:B29)</f>
        <v>0</v>
      </c>
      <c r="C30" s="15">
        <f>AVERAGE(C15:C29)</f>
        <v>0</v>
      </c>
    </row>
    <row r="33" spans="1:3" x14ac:dyDescent="0.2">
      <c r="A33" s="7" t="s">
        <v>19</v>
      </c>
      <c r="B33" s="7" t="s">
        <v>1</v>
      </c>
      <c r="C33" s="7" t="s">
        <v>2</v>
      </c>
    </row>
    <row r="34" spans="1:3" x14ac:dyDescent="0.2">
      <c r="A34" s="17" t="s">
        <v>20</v>
      </c>
      <c r="B34" s="15">
        <f>'Asset Inventory'!F27</f>
        <v>0</v>
      </c>
      <c r="C34" s="15">
        <f>'Asset Inventory'!G27</f>
        <v>0</v>
      </c>
    </row>
    <row r="35" spans="1:3" x14ac:dyDescent="0.2">
      <c r="A35" s="17" t="s">
        <v>21</v>
      </c>
      <c r="B35" s="15">
        <f>'Software Inventory'!F27</f>
        <v>0</v>
      </c>
      <c r="C35" s="15">
        <f>'Software Inventory'!G27</f>
        <v>0</v>
      </c>
    </row>
    <row r="36" spans="1:3" x14ac:dyDescent="0.2">
      <c r="A36" s="17" t="s">
        <v>22</v>
      </c>
      <c r="B36" s="15">
        <f>'Application Control'!F27</f>
        <v>0</v>
      </c>
      <c r="C36" s="15">
        <f>'Application Control'!G27</f>
        <v>0</v>
      </c>
    </row>
    <row r="37" spans="1:3" x14ac:dyDescent="0.2">
      <c r="A37" s="17" t="s">
        <v>23</v>
      </c>
      <c r="B37" s="15">
        <f>'Patch Management'!F24</f>
        <v>0</v>
      </c>
      <c r="C37" s="15">
        <f>'Patch Management'!G24</f>
        <v>0</v>
      </c>
    </row>
    <row r="38" spans="1:3" x14ac:dyDescent="0.2">
      <c r="A38" s="17" t="s">
        <v>24</v>
      </c>
      <c r="B38" s="15">
        <f>Vulnerability!F30</f>
        <v>0</v>
      </c>
      <c r="C38" s="15">
        <f>Vulnerability!G30</f>
        <v>0</v>
      </c>
    </row>
    <row r="39" spans="1:3" x14ac:dyDescent="0.2">
      <c r="A39" s="17" t="s">
        <v>25</v>
      </c>
      <c r="B39" s="15">
        <f>Configuration!F42</f>
        <v>0</v>
      </c>
      <c r="C39" s="15">
        <f>Configuration!G42</f>
        <v>0</v>
      </c>
    </row>
    <row r="40" spans="1:3" x14ac:dyDescent="0.2">
      <c r="A40" s="17" t="s">
        <v>26</v>
      </c>
      <c r="B40" s="15">
        <f>'Endpoint Protection'!F34</f>
        <v>0</v>
      </c>
      <c r="C40" s="15">
        <f>'Endpoint Protection'!G34</f>
        <v>0</v>
      </c>
    </row>
    <row r="41" spans="1:3" x14ac:dyDescent="0.2">
      <c r="A41" s="17" t="s">
        <v>27</v>
      </c>
      <c r="B41" s="15">
        <f>'Removable Media'!F26</f>
        <v>0</v>
      </c>
      <c r="C41" s="15">
        <f>'Removable Media'!G26</f>
        <v>0</v>
      </c>
    </row>
    <row r="42" spans="1:3" x14ac:dyDescent="0.2">
      <c r="A42" s="17" t="s">
        <v>28</v>
      </c>
      <c r="B42" s="15">
        <f>'Mobile Device'!F27</f>
        <v>0</v>
      </c>
      <c r="C42" s="15">
        <f>'Mobile Device'!G27</f>
        <v>0</v>
      </c>
    </row>
    <row r="43" spans="1:3" x14ac:dyDescent="0.2">
      <c r="A43" s="17" t="s">
        <v>29</v>
      </c>
      <c r="B43" s="15">
        <f>Backup!F26</f>
        <v>0</v>
      </c>
      <c r="C43" s="15">
        <f>Backup!G26</f>
        <v>0</v>
      </c>
    </row>
    <row r="44" spans="1:3" x14ac:dyDescent="0.2">
      <c r="A44" s="17" t="s">
        <v>30</v>
      </c>
      <c r="B44" s="15">
        <f>'Log Management'!F42</f>
        <v>0</v>
      </c>
      <c r="C44" s="15">
        <f>'Log Management'!G42</f>
        <v>0</v>
      </c>
    </row>
    <row r="45" spans="1:3" x14ac:dyDescent="0.2">
      <c r="A45" s="17" t="s">
        <v>31</v>
      </c>
      <c r="B45" s="15">
        <f>'File Integrity'!F24</f>
        <v>0</v>
      </c>
      <c r="C45" s="15">
        <f>'File Integrity'!G24</f>
        <v>0</v>
      </c>
    </row>
    <row r="46" spans="1:3" x14ac:dyDescent="0.2">
      <c r="A46" s="17" t="s">
        <v>32</v>
      </c>
      <c r="B46" s="15">
        <f>Identity!F37</f>
        <v>0</v>
      </c>
      <c r="C46" s="15">
        <f>Identity!G37</f>
        <v>0</v>
      </c>
    </row>
    <row r="47" spans="1:3" x14ac:dyDescent="0.2">
      <c r="A47" s="17" t="s">
        <v>33</v>
      </c>
      <c r="B47" s="15">
        <f>'Data Inventory'!F35</f>
        <v>0</v>
      </c>
      <c r="C47" s="15">
        <f>'Data Inventory'!G35</f>
        <v>0</v>
      </c>
    </row>
    <row r="48" spans="1:3" x14ac:dyDescent="0.2">
      <c r="A48" s="17" t="s">
        <v>34</v>
      </c>
      <c r="B48" s="15">
        <f>Access!F31</f>
        <v>0</v>
      </c>
      <c r="C48" s="15">
        <f>Access!G31</f>
        <v>0</v>
      </c>
    </row>
    <row r="49" spans="1:16" x14ac:dyDescent="0.2">
      <c r="A49" s="17" t="s">
        <v>35</v>
      </c>
      <c r="B49" s="15">
        <f>'Privileged Access'!F34</f>
        <v>0</v>
      </c>
      <c r="C49" s="15">
        <f>'Privileged Access'!G34</f>
        <v>0</v>
      </c>
    </row>
    <row r="50" spans="1:16" x14ac:dyDescent="0.2">
      <c r="A50" s="17" t="s">
        <v>36</v>
      </c>
      <c r="B50" s="15">
        <f>'Network Device'!F28</f>
        <v>0</v>
      </c>
      <c r="C50" s="15">
        <f>'Network Device'!G28</f>
        <v>0</v>
      </c>
    </row>
    <row r="51" spans="1:16" x14ac:dyDescent="0.2">
      <c r="A51" s="17" t="s">
        <v>37</v>
      </c>
      <c r="B51" s="15">
        <f>'Boundary Device'!F33</f>
        <v>0</v>
      </c>
      <c r="C51" s="15">
        <f>'Boundary Device'!G33</f>
        <v>0</v>
      </c>
    </row>
    <row r="52" spans="1:16" x14ac:dyDescent="0.2">
      <c r="A52" s="17" t="s">
        <v>38</v>
      </c>
      <c r="B52" s="15">
        <f>'Remote Access'!F32</f>
        <v>0</v>
      </c>
      <c r="C52" s="15">
        <f>'Remote Access'!G32</f>
        <v>0</v>
      </c>
    </row>
    <row r="53" spans="1:16" x14ac:dyDescent="0.2">
      <c r="A53" s="17" t="s">
        <v>39</v>
      </c>
      <c r="B53" s="15">
        <f>'Web Filtering'!F29</f>
        <v>0</v>
      </c>
      <c r="C53" s="15">
        <f>'Web Filtering'!G29</f>
        <v>0</v>
      </c>
    </row>
    <row r="54" spans="1:16" x14ac:dyDescent="0.2">
      <c r="A54" s="17" t="s">
        <v>40</v>
      </c>
      <c r="B54" s="15">
        <f>'Email Filtering'!F26</f>
        <v>0</v>
      </c>
      <c r="C54" s="15">
        <f>'Email Filtering'!G26</f>
        <v>0</v>
      </c>
    </row>
    <row r="55" spans="1:16" x14ac:dyDescent="0.2">
      <c r="A55" s="17" t="s">
        <v>41</v>
      </c>
      <c r="B55" s="15">
        <f>'Network Segmentation'!F29</f>
        <v>0</v>
      </c>
      <c r="C55" s="15">
        <f>'Network Segmentation'!G29</f>
        <v>0</v>
      </c>
    </row>
    <row r="56" spans="1:16" x14ac:dyDescent="0.2">
      <c r="A56" s="17" t="s">
        <v>42</v>
      </c>
      <c r="B56" s="15">
        <f>Wireless!F29</f>
        <v>0</v>
      </c>
      <c r="C56" s="15">
        <f>Wireless!G29</f>
        <v>0</v>
      </c>
    </row>
    <row r="57" spans="1:16" x14ac:dyDescent="0.2">
      <c r="A57" s="17" t="s">
        <v>43</v>
      </c>
      <c r="B57" s="15">
        <f>'Software Development'!F34</f>
        <v>0</v>
      </c>
      <c r="C57" s="15">
        <f>'Software Development'!G34</f>
        <v>0</v>
      </c>
    </row>
    <row r="58" spans="1:16" x14ac:dyDescent="0.2">
      <c r="A58" s="17" t="s">
        <v>44</v>
      </c>
      <c r="B58" s="15">
        <f>'Code Analysis'!F28</f>
        <v>0</v>
      </c>
      <c r="C58" s="15">
        <f>'Code Analysis'!G28</f>
        <v>0</v>
      </c>
    </row>
    <row r="59" spans="1:16" x14ac:dyDescent="0.2">
      <c r="A59" s="7" t="s">
        <v>18</v>
      </c>
      <c r="B59" s="15">
        <f>AVERAGE(B34:B58)</f>
        <v>0</v>
      </c>
      <c r="C59" s="15">
        <f>AVERAGE(C34:C58)</f>
        <v>0</v>
      </c>
    </row>
    <row r="61" spans="1:16" ht="30" customHeight="1" x14ac:dyDescent="0.2">
      <c r="A61" s="38" t="s">
        <v>45</v>
      </c>
      <c r="B61" s="38"/>
      <c r="C61" s="38"/>
      <c r="D61" s="38"/>
      <c r="E61" s="38"/>
      <c r="F61" s="38"/>
      <c r="G61" s="38"/>
      <c r="H61" s="38"/>
      <c r="I61" s="38"/>
      <c r="J61" s="38"/>
      <c r="K61" s="38"/>
      <c r="L61" s="38"/>
      <c r="M61" s="38"/>
      <c r="N61" s="38"/>
      <c r="O61" s="38"/>
      <c r="P61" s="38"/>
    </row>
    <row r="64" spans="1:16" x14ac:dyDescent="0.2">
      <c r="C64" s="6"/>
    </row>
  </sheetData>
  <mergeCells count="3">
    <mergeCell ref="A1:P1"/>
    <mergeCell ref="A61:P61"/>
    <mergeCell ref="A10:B10"/>
  </mergeCells>
  <hyperlinks>
    <hyperlink ref="A61:D61" r:id="rId1" display="This work is licensed under the AuditScripts.com Terms of Service, which can be found at http://www.auditscripts.com/terms/. For Authorized Use Only." xr:uid="{00000000-0004-0000-0000-000000000000}"/>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30"/>
  <sheetViews>
    <sheetView zoomScaleNormal="100" workbookViewId="0">
      <selection activeCell="D4" sqref="D4"/>
    </sheetView>
  </sheetViews>
  <sheetFormatPr baseColWidth="10" defaultColWidth="8.6640625" defaultRowHeight="15" x14ac:dyDescent="0.2"/>
  <cols>
    <col min="2" max="2" width="123.1640625" customWidth="1"/>
    <col min="3" max="3" width="22.5" bestFit="1" customWidth="1"/>
    <col min="4" max="4" width="28.83203125" bestFit="1" customWidth="1"/>
    <col min="5" max="5" width="8.5" customWidth="1"/>
    <col min="6" max="7" width="8.5" hidden="1" customWidth="1"/>
    <col min="8" max="8" width="8.5" customWidth="1"/>
  </cols>
  <sheetData>
    <row r="1" spans="1:4" ht="59.5" customHeight="1" x14ac:dyDescent="0.2">
      <c r="A1" s="37" t="s">
        <v>252</v>
      </c>
      <c r="B1" s="37"/>
      <c r="C1" s="37"/>
      <c r="D1" s="37"/>
    </row>
    <row r="5" spans="1:4" x14ac:dyDescent="0.2">
      <c r="C5" s="7" t="s">
        <v>124</v>
      </c>
      <c r="D5" s="12">
        <f>F29</f>
        <v>0</v>
      </c>
    </row>
    <row r="7" spans="1:4" x14ac:dyDescent="0.2">
      <c r="C7" s="10" t="s">
        <v>125</v>
      </c>
      <c r="D7" s="11">
        <f>G29</f>
        <v>1</v>
      </c>
    </row>
    <row r="10" spans="1:4" ht="15" customHeight="1" x14ac:dyDescent="0.2"/>
    <row r="20" spans="1:9" s="9" customFormat="1" ht="28.5" customHeight="1" x14ac:dyDescent="0.2">
      <c r="A20" s="8" t="s">
        <v>126</v>
      </c>
      <c r="B20" s="8" t="s">
        <v>127</v>
      </c>
      <c r="C20" s="8" t="s">
        <v>128</v>
      </c>
      <c r="D20" s="8" t="s">
        <v>129</v>
      </c>
    </row>
    <row r="21" spans="1:9" ht="28.5" customHeight="1" x14ac:dyDescent="0.2">
      <c r="A21" s="2" t="s">
        <v>253</v>
      </c>
      <c r="B21" s="25" t="s">
        <v>254</v>
      </c>
      <c r="C21" s="3" t="s">
        <v>474</v>
      </c>
      <c r="D21" s="3" t="s">
        <v>474</v>
      </c>
      <c r="F21" s="5">
        <f t="shared" ref="F21:F27" si="0">IF(C21="Question Not Answered",0,IF(C21="Not Applicable","",IF(C21="No Policy",0,IF(C21="Informal Policy",0.25,IF(C21="Partial Written Policy",0.5,IF(C21="Written Policy",0.75,IF(C21="Approved Written Policy",1,"INVALID")))))))</f>
        <v>0</v>
      </c>
      <c r="G21" s="5">
        <f t="shared" ref="G21:G27" si="1">IF(D21="Question Not Answered",0,IF(D21="Not Applicable","",IF(D21="Not Implemented",0,IF(D21="Parts of Policy Implemented",0.25,IF(D21="Implemented on Some Systems",0.5,IF(D21="Implemented on Most Systems",0.75,IF(D21="Implemented on All Systems",1,"INVALID")))))))</f>
        <v>0</v>
      </c>
    </row>
    <row r="22" spans="1:9" ht="28.5" customHeight="1" x14ac:dyDescent="0.2">
      <c r="A22" s="2" t="s">
        <v>255</v>
      </c>
      <c r="B22" s="25" t="s">
        <v>256</v>
      </c>
      <c r="C22" s="3" t="s">
        <v>474</v>
      </c>
      <c r="D22" s="3" t="s">
        <v>474</v>
      </c>
      <c r="F22" s="5">
        <f t="shared" si="0"/>
        <v>0</v>
      </c>
      <c r="G22" s="5">
        <f t="shared" si="1"/>
        <v>0</v>
      </c>
    </row>
    <row r="23" spans="1:9" ht="28.5" customHeight="1" x14ac:dyDescent="0.2">
      <c r="A23" s="2" t="s">
        <v>257</v>
      </c>
      <c r="B23" s="25" t="s">
        <v>258</v>
      </c>
      <c r="C23" s="3" t="s">
        <v>474</v>
      </c>
      <c r="D23" s="3" t="s">
        <v>474</v>
      </c>
      <c r="F23" s="5">
        <f t="shared" si="0"/>
        <v>0</v>
      </c>
      <c r="G23" s="5">
        <f t="shared" si="1"/>
        <v>0</v>
      </c>
    </row>
    <row r="24" spans="1:9" ht="28.5" customHeight="1" x14ac:dyDescent="0.2">
      <c r="A24" s="2" t="s">
        <v>259</v>
      </c>
      <c r="B24" s="25" t="s">
        <v>260</v>
      </c>
      <c r="C24" s="3" t="s">
        <v>474</v>
      </c>
      <c r="D24" s="3" t="s">
        <v>474</v>
      </c>
      <c r="F24" s="5">
        <f t="shared" si="0"/>
        <v>0</v>
      </c>
      <c r="G24" s="5">
        <f t="shared" si="1"/>
        <v>0</v>
      </c>
    </row>
    <row r="25" spans="1:9" ht="28.5" customHeight="1" x14ac:dyDescent="0.2">
      <c r="A25" s="2" t="s">
        <v>261</v>
      </c>
      <c r="B25" s="25" t="s">
        <v>262</v>
      </c>
      <c r="C25" s="3" t="s">
        <v>474</v>
      </c>
      <c r="D25" s="3" t="s">
        <v>474</v>
      </c>
      <c r="F25" s="5">
        <f t="shared" si="0"/>
        <v>0</v>
      </c>
      <c r="G25" s="5">
        <f t="shared" si="1"/>
        <v>0</v>
      </c>
    </row>
    <row r="26" spans="1:9" ht="28.5" customHeight="1" x14ac:dyDescent="0.2">
      <c r="A26" s="2" t="s">
        <v>263</v>
      </c>
      <c r="B26" s="25" t="s">
        <v>264</v>
      </c>
      <c r="C26" s="3" t="s">
        <v>474</v>
      </c>
      <c r="D26" s="3" t="s">
        <v>474</v>
      </c>
      <c r="F26" s="5">
        <f t="shared" si="0"/>
        <v>0</v>
      </c>
      <c r="G26" s="5">
        <f t="shared" si="1"/>
        <v>0</v>
      </c>
    </row>
    <row r="27" spans="1:9" ht="28.5" customHeight="1" x14ac:dyDescent="0.2">
      <c r="A27" s="2" t="s">
        <v>265</v>
      </c>
      <c r="B27" s="25" t="s">
        <v>266</v>
      </c>
      <c r="C27" s="3" t="s">
        <v>474</v>
      </c>
      <c r="D27" s="3" t="s">
        <v>474</v>
      </c>
      <c r="F27" s="5">
        <f t="shared" si="0"/>
        <v>0</v>
      </c>
      <c r="G27" s="5">
        <f t="shared" si="1"/>
        <v>0</v>
      </c>
    </row>
    <row r="28" spans="1:9" x14ac:dyDescent="0.2">
      <c r="F28" s="5">
        <f>AVERAGE(F21:F27)</f>
        <v>0</v>
      </c>
      <c r="G28" s="5">
        <f>AVERAGE(G21:G27)</f>
        <v>0</v>
      </c>
    </row>
    <row r="29" spans="1:9" x14ac:dyDescent="0.2">
      <c r="F29" s="6">
        <f>AVERAGE(F28:G28)</f>
        <v>0</v>
      </c>
      <c r="G29" s="6">
        <f>1-F29</f>
        <v>1</v>
      </c>
    </row>
    <row r="30" spans="1:9" ht="30" customHeight="1" x14ac:dyDescent="0.2">
      <c r="A30" s="38" t="s">
        <v>45</v>
      </c>
      <c r="B30" s="38"/>
      <c r="C30" s="38"/>
      <c r="D30" s="38"/>
      <c r="E30" s="16"/>
      <c r="F30" s="16"/>
      <c r="G30" s="16"/>
      <c r="H30" s="16"/>
      <c r="I30" s="16"/>
    </row>
  </sheetData>
  <mergeCells count="2">
    <mergeCell ref="A1:D1"/>
    <mergeCell ref="A30:D30"/>
  </mergeCells>
  <hyperlinks>
    <hyperlink ref="A30:C30" r:id="rId1" display="This work is licensed under the AuditScripts.com Terms of Service, which can be found at http://www.auditscripts.com/terms/. For Authorized Use Only." xr:uid="{00000000-0004-0000-0900-000000000000}"/>
  </hyperlinks>
  <pageMargins left="0.7" right="0.7" top="0.75" bottom="0.75" header="0.3" footer="0.3"/>
  <pageSetup orientation="portrait" r:id="rId2"/>
  <drawing r:id="rId3"/>
  <extLst>
    <ext xmlns:x14="http://schemas.microsoft.com/office/spreadsheetml/2009/9/main" uri="{78C0D931-6437-407d-A8EE-F0AAD7539E65}">
      <x14:conditionalFormattings>
        <x14:conditionalFormatting xmlns:xm="http://schemas.microsoft.com/office/excel/2006/main">
          <x14:cfRule type="cellIs" priority="1" operator="equal" id="{BA5F9D0A-62C3-5643-99F4-75CD9E65FF9C}">
            <xm:f>Values!$A$4</xm:f>
            <x14:dxf>
              <fill>
                <patternFill>
                  <bgColor rgb="FF00B0F0"/>
                </patternFill>
              </fill>
            </x14:dxf>
          </x14:cfRule>
          <x14:cfRule type="cellIs" priority="2" operator="equal" id="{3F5BE346-1D21-5546-ACC5-AB000E8B1152}">
            <xm:f>Values!$A$5</xm:f>
            <x14:dxf>
              <fill>
                <patternFill>
                  <bgColor theme="2" tint="-9.9948118533890809E-2"/>
                </patternFill>
              </fill>
            </x14:dxf>
          </x14:cfRule>
          <x14:cfRule type="cellIs" priority="3" operator="equal" id="{A89255CC-AA80-A648-9DC5-B1997A7C5064}">
            <xm:f>Values!$A$6</xm:f>
            <x14:dxf>
              <fill>
                <patternFill>
                  <bgColor rgb="FFE74C3C"/>
                </patternFill>
              </fill>
            </x14:dxf>
          </x14:cfRule>
          <x14:cfRule type="cellIs" priority="4" operator="equal" id="{27A4EBBC-F5F7-C34D-8C2C-DCC9630E32D8}">
            <xm:f>Values!$A$7</xm:f>
            <x14:dxf>
              <fill>
                <patternFill>
                  <bgColor rgb="FFE67E22"/>
                </patternFill>
              </fill>
            </x14:dxf>
          </x14:cfRule>
          <x14:cfRule type="cellIs" priority="5" operator="equal" id="{0B13E965-C803-2340-9533-20A55D6654ED}">
            <xm:f>Values!$A$8</xm:f>
            <x14:dxf>
              <fill>
                <patternFill>
                  <bgColor rgb="FFF39C12"/>
                </patternFill>
              </fill>
            </x14:dxf>
          </x14:cfRule>
          <x14:cfRule type="cellIs" priority="6" operator="equal" id="{42D010B2-1CBC-4D4D-B1AD-3C82EA0BDB1B}">
            <xm:f>Values!$A$9</xm:f>
            <x14:dxf>
              <fill>
                <patternFill>
                  <bgColor rgb="FFF1C40F"/>
                </patternFill>
              </fill>
            </x14:dxf>
          </x14:cfRule>
          <x14:cfRule type="cellIs" priority="7" operator="equal" id="{FFD086D6-8F58-5C4C-BA7D-A6D4A29F9E4D}">
            <xm:f>Values!$A$10</xm:f>
            <x14:dxf>
              <fill>
                <patternFill>
                  <bgColor rgb="FF27AE60"/>
                </patternFill>
              </fill>
            </x14:dxf>
          </x14:cfRule>
          <xm:sqref>C21:C27</xm:sqref>
        </x14:conditionalFormatting>
        <x14:conditionalFormatting xmlns:xm="http://schemas.microsoft.com/office/excel/2006/main">
          <x14:cfRule type="cellIs" priority="8" operator="equal" id="{B265CBC6-4F1D-7E4C-8371-4C3AC7186DB1}">
            <xm:f>Values!$A$13</xm:f>
            <x14:dxf>
              <fill>
                <patternFill>
                  <bgColor rgb="FF00B0F0"/>
                </patternFill>
              </fill>
            </x14:dxf>
          </x14:cfRule>
          <x14:cfRule type="cellIs" priority="9" operator="equal" id="{D4A935DB-AD12-184B-BE3A-CEF3507874E5}">
            <xm:f>Values!$A$14</xm:f>
            <x14:dxf>
              <fill>
                <patternFill>
                  <bgColor theme="2" tint="-9.9948118533890809E-2"/>
                </patternFill>
              </fill>
            </x14:dxf>
          </x14:cfRule>
          <x14:cfRule type="cellIs" priority="10" operator="equal" id="{F8107D43-5EE4-1446-BDCE-337407A895D5}">
            <xm:f>Values!$A$15</xm:f>
            <x14:dxf>
              <fill>
                <patternFill>
                  <bgColor rgb="FFE74C3C"/>
                </patternFill>
              </fill>
            </x14:dxf>
          </x14:cfRule>
          <x14:cfRule type="cellIs" priority="11" operator="equal" id="{74328EC9-54E1-BE43-9F27-2104BD82851B}">
            <xm:f>Values!$A$16</xm:f>
            <x14:dxf>
              <fill>
                <patternFill>
                  <bgColor rgb="FFE67E22"/>
                </patternFill>
              </fill>
            </x14:dxf>
          </x14:cfRule>
          <x14:cfRule type="cellIs" priority="12" operator="equal" id="{7C143FA8-A985-7A47-A376-82FD2A775833}">
            <xm:f>Values!$A$17</xm:f>
            <x14:dxf>
              <fill>
                <patternFill>
                  <bgColor rgb="FFF39C12"/>
                </patternFill>
              </fill>
            </x14:dxf>
          </x14:cfRule>
          <x14:cfRule type="cellIs" priority="13" operator="equal" id="{9EE8448D-285E-CB4C-B8B1-9C32EA02FD39}">
            <xm:f>Values!$A$18</xm:f>
            <x14:dxf>
              <fill>
                <patternFill>
                  <bgColor rgb="FFF1C40F"/>
                </patternFill>
              </fill>
            </x14:dxf>
          </x14:cfRule>
          <x14:cfRule type="cellIs" priority="14" operator="equal" id="{74B6C0E1-AD26-1049-B368-D2A0E8650F6B}">
            <xm:f>Values!$A$19</xm:f>
            <x14:dxf>
              <fill>
                <patternFill>
                  <bgColor rgb="FF27AE60"/>
                </patternFill>
              </fill>
            </x14:dxf>
          </x14:cfRule>
          <xm:sqref>D21:D27</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51AF2608-DA2A-0A40-8EB7-D9C76EC2AFDD}">
          <x14:formula1>
            <xm:f>Values!$A$13:$A$19</xm:f>
          </x14:formula1>
          <xm:sqref>D21:D27</xm:sqref>
        </x14:dataValidation>
        <x14:dataValidation type="list" allowBlank="1" showInputMessage="1" showErrorMessage="1" xr:uid="{DD6B0961-B35C-404F-B71E-2088AA76F65A}">
          <x14:formula1>
            <xm:f>Values!$A$4:$A$10</xm:f>
          </x14:formula1>
          <xm:sqref>C21:C27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35"/>
  <sheetViews>
    <sheetView zoomScaleNormal="100" workbookViewId="0">
      <selection activeCell="D4" sqref="D4"/>
    </sheetView>
  </sheetViews>
  <sheetFormatPr baseColWidth="10" defaultColWidth="8.6640625" defaultRowHeight="15" x14ac:dyDescent="0.2"/>
  <cols>
    <col min="2" max="2" width="123.1640625" customWidth="1"/>
    <col min="3" max="3" width="22.5" bestFit="1" customWidth="1"/>
    <col min="4" max="4" width="28.83203125" bestFit="1" customWidth="1"/>
    <col min="6" max="7" width="9.1640625" hidden="1" customWidth="1"/>
  </cols>
  <sheetData>
    <row r="1" spans="1:4" ht="59.5" customHeight="1" x14ac:dyDescent="0.2">
      <c r="A1" s="37" t="s">
        <v>267</v>
      </c>
      <c r="B1" s="37"/>
      <c r="C1" s="37"/>
      <c r="D1" s="37"/>
    </row>
    <row r="5" spans="1:4" x14ac:dyDescent="0.2">
      <c r="C5" s="7" t="s">
        <v>124</v>
      </c>
      <c r="D5" s="12">
        <f>F34</f>
        <v>0</v>
      </c>
    </row>
    <row r="7" spans="1:4" x14ac:dyDescent="0.2">
      <c r="C7" s="10" t="s">
        <v>125</v>
      </c>
      <c r="D7" s="11">
        <f>G34</f>
        <v>1</v>
      </c>
    </row>
    <row r="10" spans="1:4" ht="15" customHeight="1" x14ac:dyDescent="0.2"/>
    <row r="19" spans="1:7" x14ac:dyDescent="0.2">
      <c r="E19" s="18"/>
    </row>
    <row r="20" spans="1:7" s="9" customFormat="1" ht="28.5" customHeight="1" x14ac:dyDescent="0.2">
      <c r="A20" s="8" t="s">
        <v>126</v>
      </c>
      <c r="B20" s="8" t="s">
        <v>127</v>
      </c>
      <c r="C20" s="8" t="s">
        <v>128</v>
      </c>
      <c r="D20" s="8" t="s">
        <v>129</v>
      </c>
    </row>
    <row r="21" spans="1:7" ht="28.5" customHeight="1" x14ac:dyDescent="0.2">
      <c r="A21" s="2" t="s">
        <v>268</v>
      </c>
      <c r="B21" s="25" t="s">
        <v>269</v>
      </c>
      <c r="C21" s="3" t="s">
        <v>474</v>
      </c>
      <c r="D21" s="3" t="s">
        <v>474</v>
      </c>
      <c r="F21" s="5">
        <f t="shared" ref="F21:F32" si="0">IF(C21="Question Not Answered",0,IF(C21="Not Applicable","",IF(C21="No Policy",0,IF(C21="Informal Policy",0.25,IF(C21="Partial Written Policy",0.5,IF(C21="Written Policy",0.75,IF(C21="Approved Written Policy",1,"INVALID")))))))</f>
        <v>0</v>
      </c>
      <c r="G21" s="5">
        <f t="shared" ref="G21:G32" si="1">IF(D21="Question Not Answered",0,IF(D21="Not Applicable","",IF(D21="Not Implemented",0,IF(D21="Parts of Policy Implemented",0.25,IF(D21="Implemented on Some Systems",0.5,IF(D21="Implemented on Most Systems",0.75,IF(D21="Implemented on All Systems",1,"INVALID")))))))</f>
        <v>0</v>
      </c>
    </row>
    <row r="22" spans="1:7" ht="28.5" customHeight="1" x14ac:dyDescent="0.2">
      <c r="A22" s="2" t="s">
        <v>270</v>
      </c>
      <c r="B22" s="25" t="s">
        <v>271</v>
      </c>
      <c r="C22" s="3" t="s">
        <v>474</v>
      </c>
      <c r="D22" s="3" t="s">
        <v>474</v>
      </c>
      <c r="F22" s="5">
        <f t="shared" si="0"/>
        <v>0</v>
      </c>
      <c r="G22" s="5">
        <f t="shared" si="1"/>
        <v>0</v>
      </c>
    </row>
    <row r="23" spans="1:7" ht="28.5" customHeight="1" x14ac:dyDescent="0.2">
      <c r="A23" s="2" t="s">
        <v>272</v>
      </c>
      <c r="B23" s="25" t="s">
        <v>273</v>
      </c>
      <c r="C23" s="3" t="s">
        <v>474</v>
      </c>
      <c r="D23" s="3" t="s">
        <v>474</v>
      </c>
      <c r="F23" s="5">
        <f t="shared" si="0"/>
        <v>0</v>
      </c>
      <c r="G23" s="5">
        <f t="shared" si="1"/>
        <v>0</v>
      </c>
    </row>
    <row r="24" spans="1:7" ht="28.5" customHeight="1" x14ac:dyDescent="0.2">
      <c r="A24" s="2" t="s">
        <v>274</v>
      </c>
      <c r="B24" s="25" t="s">
        <v>275</v>
      </c>
      <c r="C24" s="3" t="s">
        <v>474</v>
      </c>
      <c r="D24" s="3" t="s">
        <v>474</v>
      </c>
      <c r="F24" s="5">
        <f t="shared" si="0"/>
        <v>0</v>
      </c>
      <c r="G24" s="5">
        <f t="shared" si="1"/>
        <v>0</v>
      </c>
    </row>
    <row r="25" spans="1:7" ht="28.5" customHeight="1" x14ac:dyDescent="0.2">
      <c r="A25" s="2" t="s">
        <v>276</v>
      </c>
      <c r="B25" s="25" t="s">
        <v>277</v>
      </c>
      <c r="C25" s="3" t="s">
        <v>474</v>
      </c>
      <c r="D25" s="3" t="s">
        <v>474</v>
      </c>
      <c r="F25" s="5">
        <f t="shared" si="0"/>
        <v>0</v>
      </c>
      <c r="G25" s="5">
        <f t="shared" si="1"/>
        <v>0</v>
      </c>
    </row>
    <row r="26" spans="1:7" ht="28.5" customHeight="1" x14ac:dyDescent="0.2">
      <c r="A26" s="2" t="s">
        <v>278</v>
      </c>
      <c r="B26" s="25" t="s">
        <v>279</v>
      </c>
      <c r="C26" s="3" t="s">
        <v>474</v>
      </c>
      <c r="D26" s="3" t="s">
        <v>474</v>
      </c>
      <c r="F26" s="5">
        <f t="shared" si="0"/>
        <v>0</v>
      </c>
      <c r="G26" s="5">
        <f t="shared" si="1"/>
        <v>0</v>
      </c>
    </row>
    <row r="27" spans="1:7" ht="28.5" customHeight="1" x14ac:dyDescent="0.2">
      <c r="A27" s="2" t="s">
        <v>280</v>
      </c>
      <c r="B27" s="25" t="s">
        <v>281</v>
      </c>
      <c r="C27" s="3" t="s">
        <v>474</v>
      </c>
      <c r="D27" s="3" t="s">
        <v>474</v>
      </c>
      <c r="F27" s="5">
        <f t="shared" si="0"/>
        <v>0</v>
      </c>
      <c r="G27" s="5">
        <f t="shared" si="1"/>
        <v>0</v>
      </c>
    </row>
    <row r="28" spans="1:7" ht="28.5" customHeight="1" x14ac:dyDescent="0.2">
      <c r="A28" s="2" t="s">
        <v>282</v>
      </c>
      <c r="B28" s="25" t="s">
        <v>283</v>
      </c>
      <c r="C28" s="3" t="s">
        <v>474</v>
      </c>
      <c r="D28" s="3" t="s">
        <v>474</v>
      </c>
      <c r="F28" s="5">
        <f t="shared" si="0"/>
        <v>0</v>
      </c>
      <c r="G28" s="5">
        <f t="shared" si="1"/>
        <v>0</v>
      </c>
    </row>
    <row r="29" spans="1:7" ht="28.5" customHeight="1" x14ac:dyDescent="0.2">
      <c r="A29" s="2" t="s">
        <v>284</v>
      </c>
      <c r="B29" s="25" t="s">
        <v>285</v>
      </c>
      <c r="C29" s="3" t="s">
        <v>474</v>
      </c>
      <c r="D29" s="3" t="s">
        <v>474</v>
      </c>
      <c r="F29" s="5">
        <f t="shared" si="0"/>
        <v>0</v>
      </c>
      <c r="G29" s="5">
        <f t="shared" si="1"/>
        <v>0</v>
      </c>
    </row>
    <row r="30" spans="1:7" ht="28.5" customHeight="1" x14ac:dyDescent="0.2">
      <c r="A30" s="2" t="s">
        <v>286</v>
      </c>
      <c r="B30" s="25" t="s">
        <v>287</v>
      </c>
      <c r="C30" s="3" t="s">
        <v>474</v>
      </c>
      <c r="D30" s="3" t="s">
        <v>474</v>
      </c>
      <c r="F30" s="5">
        <f t="shared" si="0"/>
        <v>0</v>
      </c>
      <c r="G30" s="5">
        <f t="shared" si="1"/>
        <v>0</v>
      </c>
    </row>
    <row r="31" spans="1:7" ht="28.5" customHeight="1" x14ac:dyDescent="0.2">
      <c r="A31" s="2" t="s">
        <v>288</v>
      </c>
      <c r="B31" s="25" t="s">
        <v>289</v>
      </c>
      <c r="C31" s="3" t="s">
        <v>474</v>
      </c>
      <c r="D31" s="3" t="s">
        <v>474</v>
      </c>
      <c r="F31" s="5">
        <f t="shared" si="0"/>
        <v>0</v>
      </c>
      <c r="G31" s="5">
        <f t="shared" si="1"/>
        <v>0</v>
      </c>
    </row>
    <row r="32" spans="1:7" ht="28.5" customHeight="1" x14ac:dyDescent="0.2">
      <c r="A32" s="2" t="s">
        <v>290</v>
      </c>
      <c r="B32" s="25" t="s">
        <v>291</v>
      </c>
      <c r="C32" s="3" t="s">
        <v>474</v>
      </c>
      <c r="D32" s="3" t="s">
        <v>474</v>
      </c>
      <c r="F32" s="5">
        <f t="shared" si="0"/>
        <v>0</v>
      </c>
      <c r="G32" s="5">
        <f t="shared" si="1"/>
        <v>0</v>
      </c>
    </row>
    <row r="33" spans="1:9" x14ac:dyDescent="0.2">
      <c r="F33" s="5">
        <f>AVERAGE(F21:F32)</f>
        <v>0</v>
      </c>
      <c r="G33" s="5">
        <f>AVERAGE(G21:G32)</f>
        <v>0</v>
      </c>
    </row>
    <row r="34" spans="1:9" x14ac:dyDescent="0.2">
      <c r="F34" s="6">
        <f>AVERAGE(F33:G33)</f>
        <v>0</v>
      </c>
      <c r="G34" s="6">
        <f>1-F34</f>
        <v>1</v>
      </c>
    </row>
    <row r="35" spans="1:9" ht="30" customHeight="1" x14ac:dyDescent="0.2">
      <c r="A35" s="38" t="s">
        <v>45</v>
      </c>
      <c r="B35" s="38"/>
      <c r="C35" s="38"/>
      <c r="D35" s="38"/>
      <c r="E35" s="16"/>
      <c r="F35" s="16"/>
      <c r="G35" s="16"/>
      <c r="H35" s="16"/>
      <c r="I35" s="16"/>
    </row>
  </sheetData>
  <mergeCells count="2">
    <mergeCell ref="A1:D1"/>
    <mergeCell ref="A35:D35"/>
  </mergeCells>
  <hyperlinks>
    <hyperlink ref="A35:C35" r:id="rId1" display="This work is licensed under the AuditScripts.com Terms of Service, which can be found at http://www.auditscripts.com/terms/. For Authorized Use Only." xr:uid="{00000000-0004-0000-0A00-000000000000}"/>
  </hyperlinks>
  <pageMargins left="0.7" right="0.7" top="0.75" bottom="0.75" header="0.3" footer="0.3"/>
  <pageSetup orientation="portrait" r:id="rId2"/>
  <drawing r:id="rId3"/>
  <extLst>
    <ext xmlns:x14="http://schemas.microsoft.com/office/spreadsheetml/2009/9/main" uri="{78C0D931-6437-407d-A8EE-F0AAD7539E65}">
      <x14:conditionalFormattings>
        <x14:conditionalFormatting xmlns:xm="http://schemas.microsoft.com/office/excel/2006/main">
          <x14:cfRule type="cellIs" priority="1" operator="equal" id="{6A1731C4-A9DB-B044-B434-EE6D53351253}">
            <xm:f>Values!$A$4</xm:f>
            <x14:dxf>
              <fill>
                <patternFill>
                  <bgColor rgb="FF00B0F0"/>
                </patternFill>
              </fill>
            </x14:dxf>
          </x14:cfRule>
          <x14:cfRule type="cellIs" priority="2" operator="equal" id="{464E8742-E2BF-FB47-9B15-F629474E15D8}">
            <xm:f>Values!$A$5</xm:f>
            <x14:dxf>
              <fill>
                <patternFill>
                  <bgColor theme="2" tint="-9.9948118533890809E-2"/>
                </patternFill>
              </fill>
            </x14:dxf>
          </x14:cfRule>
          <x14:cfRule type="cellIs" priority="3" operator="equal" id="{08035F4B-915E-364E-8C00-489521A89A95}">
            <xm:f>Values!$A$6</xm:f>
            <x14:dxf>
              <fill>
                <patternFill>
                  <bgColor rgb="FFE74C3C"/>
                </patternFill>
              </fill>
            </x14:dxf>
          </x14:cfRule>
          <x14:cfRule type="cellIs" priority="4" operator="equal" id="{04606D83-EBFB-234D-9A15-C9057C5CF616}">
            <xm:f>Values!$A$7</xm:f>
            <x14:dxf>
              <fill>
                <patternFill>
                  <bgColor rgb="FFE67E22"/>
                </patternFill>
              </fill>
            </x14:dxf>
          </x14:cfRule>
          <x14:cfRule type="cellIs" priority="5" operator="equal" id="{721DA288-8641-6D4A-8242-F6C1F1AF8C23}">
            <xm:f>Values!$A$8</xm:f>
            <x14:dxf>
              <fill>
                <patternFill>
                  <bgColor rgb="FFF39C12"/>
                </patternFill>
              </fill>
            </x14:dxf>
          </x14:cfRule>
          <x14:cfRule type="cellIs" priority="6" operator="equal" id="{94000BE5-CCE2-1040-8D24-4DAE36054E5B}">
            <xm:f>Values!$A$9</xm:f>
            <x14:dxf>
              <fill>
                <patternFill>
                  <bgColor rgb="FFF1C40F"/>
                </patternFill>
              </fill>
            </x14:dxf>
          </x14:cfRule>
          <x14:cfRule type="cellIs" priority="7" operator="equal" id="{A895BF22-DED9-BA48-A0E6-44F39907CBE5}">
            <xm:f>Values!$A$10</xm:f>
            <x14:dxf>
              <fill>
                <patternFill>
                  <bgColor rgb="FF27AE60"/>
                </patternFill>
              </fill>
            </x14:dxf>
          </x14:cfRule>
          <xm:sqref>C21:C32</xm:sqref>
        </x14:conditionalFormatting>
        <x14:conditionalFormatting xmlns:xm="http://schemas.microsoft.com/office/excel/2006/main">
          <x14:cfRule type="cellIs" priority="8" operator="equal" id="{FE31A8E2-B78A-6141-9F1A-12A9666A98E2}">
            <xm:f>Values!$A$13</xm:f>
            <x14:dxf>
              <fill>
                <patternFill>
                  <bgColor rgb="FF00B0F0"/>
                </patternFill>
              </fill>
            </x14:dxf>
          </x14:cfRule>
          <x14:cfRule type="cellIs" priority="9" operator="equal" id="{72DF2B01-9121-4740-ADD2-E5C34F137ACA}">
            <xm:f>Values!$A$14</xm:f>
            <x14:dxf>
              <fill>
                <patternFill>
                  <bgColor theme="2" tint="-9.9948118533890809E-2"/>
                </patternFill>
              </fill>
            </x14:dxf>
          </x14:cfRule>
          <x14:cfRule type="cellIs" priority="10" operator="equal" id="{45561C21-17EE-3445-A025-0BEE90B8DD44}">
            <xm:f>Values!$A$15</xm:f>
            <x14:dxf>
              <fill>
                <patternFill>
                  <bgColor rgb="FFE74C3C"/>
                </patternFill>
              </fill>
            </x14:dxf>
          </x14:cfRule>
          <x14:cfRule type="cellIs" priority="11" operator="equal" id="{35109293-60CF-514E-921C-429B5C8C78F0}">
            <xm:f>Values!$A$16</xm:f>
            <x14:dxf>
              <fill>
                <patternFill>
                  <bgColor rgb="FFE67E22"/>
                </patternFill>
              </fill>
            </x14:dxf>
          </x14:cfRule>
          <x14:cfRule type="cellIs" priority="12" operator="equal" id="{3D8E801A-6609-D44F-B36A-BA68A4E96BA7}">
            <xm:f>Values!$A$17</xm:f>
            <x14:dxf>
              <fill>
                <patternFill>
                  <bgColor rgb="FFF39C12"/>
                </patternFill>
              </fill>
            </x14:dxf>
          </x14:cfRule>
          <x14:cfRule type="cellIs" priority="13" operator="equal" id="{D2CB4603-93FE-6249-B93A-FC111252178D}">
            <xm:f>Values!$A$18</xm:f>
            <x14:dxf>
              <fill>
                <patternFill>
                  <bgColor rgb="FFF1C40F"/>
                </patternFill>
              </fill>
            </x14:dxf>
          </x14:cfRule>
          <x14:cfRule type="cellIs" priority="14" operator="equal" id="{A0262574-CF5B-5245-9097-4B1D61719237}">
            <xm:f>Values!$A$19</xm:f>
            <x14:dxf>
              <fill>
                <patternFill>
                  <bgColor rgb="FF27AE60"/>
                </patternFill>
              </fill>
            </x14:dxf>
          </x14:cfRule>
          <xm:sqref>D21:D32</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2B9079F6-4934-4344-9532-3283F3BD94E5}">
          <x14:formula1>
            <xm:f>Values!$A$13:$A$19</xm:f>
          </x14:formula1>
          <xm:sqref>D21:D32</xm:sqref>
        </x14:dataValidation>
        <x14:dataValidation type="list" allowBlank="1" showInputMessage="1" showErrorMessage="1" xr:uid="{D18B2CA6-DC87-DC4B-A7B6-6E6F3D1557CC}">
          <x14:formula1>
            <xm:f>Values!$A$4:$A$10</xm:f>
          </x14:formula1>
          <xm:sqref>C21:C32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38"/>
  <sheetViews>
    <sheetView zoomScaleNormal="100" workbookViewId="0">
      <selection activeCell="D4" sqref="D4"/>
    </sheetView>
  </sheetViews>
  <sheetFormatPr baseColWidth="10" defaultColWidth="8.6640625" defaultRowHeight="15" x14ac:dyDescent="0.2"/>
  <cols>
    <col min="2" max="2" width="123.1640625" customWidth="1"/>
    <col min="3" max="3" width="22.5" bestFit="1" customWidth="1"/>
    <col min="4" max="4" width="28.83203125" bestFit="1" customWidth="1"/>
    <col min="5" max="5" width="8.33203125" customWidth="1"/>
    <col min="6" max="7" width="8.33203125" hidden="1" customWidth="1"/>
    <col min="8" max="8" width="8.33203125" customWidth="1"/>
  </cols>
  <sheetData>
    <row r="1" spans="1:4" ht="59.5" customHeight="1" x14ac:dyDescent="0.2">
      <c r="A1" s="37" t="s">
        <v>292</v>
      </c>
      <c r="B1" s="37"/>
      <c r="C1" s="37"/>
      <c r="D1" s="37"/>
    </row>
    <row r="5" spans="1:4" x14ac:dyDescent="0.2">
      <c r="C5" s="7" t="s">
        <v>124</v>
      </c>
      <c r="D5" s="12">
        <f>F37</f>
        <v>0</v>
      </c>
    </row>
    <row r="7" spans="1:4" x14ac:dyDescent="0.2">
      <c r="C7" s="10" t="s">
        <v>125</v>
      </c>
      <c r="D7" s="11">
        <f>G37</f>
        <v>1</v>
      </c>
    </row>
    <row r="10" spans="1:4" ht="15" customHeight="1" x14ac:dyDescent="0.2"/>
    <row r="20" spans="1:7" s="9" customFormat="1" ht="28.5" customHeight="1" x14ac:dyDescent="0.2">
      <c r="A20" s="8" t="s">
        <v>126</v>
      </c>
      <c r="B20" s="8" t="s">
        <v>127</v>
      </c>
      <c r="C20" s="8" t="s">
        <v>128</v>
      </c>
      <c r="D20" s="8" t="s">
        <v>129</v>
      </c>
      <c r="E20" s="16"/>
    </row>
    <row r="21" spans="1:7" ht="28.5" customHeight="1" x14ac:dyDescent="0.2">
      <c r="A21" s="2" t="s">
        <v>293</v>
      </c>
      <c r="B21" s="25" t="s">
        <v>294</v>
      </c>
      <c r="C21" s="3" t="s">
        <v>474</v>
      </c>
      <c r="D21" s="3" t="s">
        <v>474</v>
      </c>
      <c r="F21" s="5">
        <f t="shared" ref="F21:F35" si="0">IF(C21="Question Not Answered",0,IF(C21="Not Applicable","",IF(C21="No Policy",0,IF(C21="Informal Policy",0.25,IF(C21="Partial Written Policy",0.5,IF(C21="Written Policy",0.75,IF(C21="Approved Written Policy",1,"INVALID")))))))</f>
        <v>0</v>
      </c>
      <c r="G21" s="5">
        <f t="shared" ref="G21:G35" si="1">IF(D21="Question Not Answered",0,IF(D21="Not Applicable","",IF(D21="Not Implemented",0,IF(D21="Parts of Policy Implemented",0.25,IF(D21="Implemented on Some Systems",0.5,IF(D21="Implemented on Most Systems",0.75,IF(D21="Implemented on All Systems",1,"INVALID")))))))</f>
        <v>0</v>
      </c>
    </row>
    <row r="22" spans="1:7" ht="28.5" customHeight="1" x14ac:dyDescent="0.2">
      <c r="A22" s="2" t="s">
        <v>295</v>
      </c>
      <c r="B22" s="25" t="s">
        <v>296</v>
      </c>
      <c r="C22" s="3" t="s">
        <v>474</v>
      </c>
      <c r="D22" s="3" t="s">
        <v>474</v>
      </c>
      <c r="F22" s="5">
        <f t="shared" si="0"/>
        <v>0</v>
      </c>
      <c r="G22" s="5">
        <f t="shared" si="1"/>
        <v>0</v>
      </c>
    </row>
    <row r="23" spans="1:7" ht="28.5" customHeight="1" x14ac:dyDescent="0.2">
      <c r="A23" s="2" t="s">
        <v>297</v>
      </c>
      <c r="B23" s="25" t="s">
        <v>298</v>
      </c>
      <c r="C23" s="3" t="s">
        <v>474</v>
      </c>
      <c r="D23" s="3" t="s">
        <v>474</v>
      </c>
      <c r="F23" s="5">
        <f t="shared" si="0"/>
        <v>0</v>
      </c>
      <c r="G23" s="5">
        <f t="shared" si="1"/>
        <v>0</v>
      </c>
    </row>
    <row r="24" spans="1:7" ht="28.5" customHeight="1" x14ac:dyDescent="0.2">
      <c r="A24" s="2" t="s">
        <v>299</v>
      </c>
      <c r="B24" s="25" t="s">
        <v>300</v>
      </c>
      <c r="C24" s="3" t="s">
        <v>474</v>
      </c>
      <c r="D24" s="3" t="s">
        <v>474</v>
      </c>
      <c r="F24" s="5">
        <f t="shared" si="0"/>
        <v>0</v>
      </c>
      <c r="G24" s="5">
        <f t="shared" si="1"/>
        <v>0</v>
      </c>
    </row>
    <row r="25" spans="1:7" ht="28.5" customHeight="1" x14ac:dyDescent="0.2">
      <c r="A25" s="2" t="s">
        <v>301</v>
      </c>
      <c r="B25" s="25" t="s">
        <v>302</v>
      </c>
      <c r="C25" s="3" t="s">
        <v>474</v>
      </c>
      <c r="D25" s="3" t="s">
        <v>474</v>
      </c>
      <c r="F25" s="5">
        <f t="shared" si="0"/>
        <v>0</v>
      </c>
      <c r="G25" s="5">
        <f t="shared" si="1"/>
        <v>0</v>
      </c>
    </row>
    <row r="26" spans="1:7" ht="28.5" customHeight="1" x14ac:dyDescent="0.2">
      <c r="A26" s="2" t="s">
        <v>303</v>
      </c>
      <c r="B26" s="25" t="s">
        <v>304</v>
      </c>
      <c r="C26" s="3" t="s">
        <v>474</v>
      </c>
      <c r="D26" s="3" t="s">
        <v>474</v>
      </c>
      <c r="F26" s="5">
        <f t="shared" si="0"/>
        <v>0</v>
      </c>
      <c r="G26" s="5">
        <f t="shared" si="1"/>
        <v>0</v>
      </c>
    </row>
    <row r="27" spans="1:7" ht="28.5" customHeight="1" x14ac:dyDescent="0.2">
      <c r="A27" s="2" t="s">
        <v>305</v>
      </c>
      <c r="B27" s="25" t="s">
        <v>306</v>
      </c>
      <c r="C27" s="3" t="s">
        <v>474</v>
      </c>
      <c r="D27" s="3" t="s">
        <v>474</v>
      </c>
      <c r="F27" s="5">
        <f t="shared" si="0"/>
        <v>0</v>
      </c>
      <c r="G27" s="5">
        <f t="shared" si="1"/>
        <v>0</v>
      </c>
    </row>
    <row r="28" spans="1:7" ht="28.5" customHeight="1" x14ac:dyDescent="0.2">
      <c r="A28" s="2" t="s">
        <v>309</v>
      </c>
      <c r="B28" s="25" t="s">
        <v>310</v>
      </c>
      <c r="C28" s="3" t="s">
        <v>474</v>
      </c>
      <c r="D28" s="3" t="s">
        <v>474</v>
      </c>
      <c r="F28" s="5">
        <f t="shared" si="0"/>
        <v>0</v>
      </c>
      <c r="G28" s="5">
        <f t="shared" si="1"/>
        <v>0</v>
      </c>
    </row>
    <row r="29" spans="1:7" ht="28.5" customHeight="1" x14ac:dyDescent="0.2">
      <c r="A29" s="2" t="s">
        <v>311</v>
      </c>
      <c r="B29" s="25" t="s">
        <v>312</v>
      </c>
      <c r="C29" s="3" t="s">
        <v>474</v>
      </c>
      <c r="D29" s="3" t="s">
        <v>474</v>
      </c>
      <c r="F29" s="5">
        <f t="shared" si="0"/>
        <v>0</v>
      </c>
      <c r="G29" s="5">
        <f t="shared" si="1"/>
        <v>0</v>
      </c>
    </row>
    <row r="30" spans="1:7" ht="28.5" customHeight="1" x14ac:dyDescent="0.2">
      <c r="A30" s="2" t="s">
        <v>313</v>
      </c>
      <c r="B30" s="25" t="s">
        <v>314</v>
      </c>
      <c r="C30" s="3" t="s">
        <v>474</v>
      </c>
      <c r="D30" s="3" t="s">
        <v>474</v>
      </c>
      <c r="F30" s="5">
        <f t="shared" si="0"/>
        <v>0</v>
      </c>
      <c r="G30" s="5">
        <f t="shared" si="1"/>
        <v>0</v>
      </c>
    </row>
    <row r="31" spans="1:7" ht="32" x14ac:dyDescent="0.2">
      <c r="A31" s="2" t="s">
        <v>315</v>
      </c>
      <c r="B31" s="25" t="s">
        <v>316</v>
      </c>
      <c r="C31" s="3" t="s">
        <v>474</v>
      </c>
      <c r="D31" s="3" t="s">
        <v>474</v>
      </c>
      <c r="F31" s="5">
        <f t="shared" si="0"/>
        <v>0</v>
      </c>
      <c r="G31" s="5">
        <f t="shared" si="1"/>
        <v>0</v>
      </c>
    </row>
    <row r="32" spans="1:7" ht="28.5" customHeight="1" x14ac:dyDescent="0.2">
      <c r="A32" s="2" t="s">
        <v>317</v>
      </c>
      <c r="B32" s="25" t="s">
        <v>318</v>
      </c>
      <c r="C32" s="3" t="s">
        <v>474</v>
      </c>
      <c r="D32" s="3" t="s">
        <v>474</v>
      </c>
      <c r="F32" s="5">
        <f t="shared" si="0"/>
        <v>0</v>
      </c>
      <c r="G32" s="5">
        <f t="shared" si="1"/>
        <v>0</v>
      </c>
    </row>
    <row r="33" spans="1:9" ht="28.5" customHeight="1" x14ac:dyDescent="0.2">
      <c r="A33" s="2" t="s">
        <v>319</v>
      </c>
      <c r="B33" s="25" t="s">
        <v>320</v>
      </c>
      <c r="C33" s="3" t="s">
        <v>474</v>
      </c>
      <c r="D33" s="3" t="s">
        <v>474</v>
      </c>
      <c r="F33" s="5">
        <f t="shared" si="0"/>
        <v>0</v>
      </c>
      <c r="G33" s="5">
        <f t="shared" si="1"/>
        <v>0</v>
      </c>
    </row>
    <row r="34" spans="1:9" ht="28.5" customHeight="1" x14ac:dyDescent="0.2">
      <c r="A34" s="2" t="s">
        <v>321</v>
      </c>
      <c r="B34" s="25" t="s">
        <v>322</v>
      </c>
      <c r="C34" s="3" t="s">
        <v>474</v>
      </c>
      <c r="D34" s="3" t="s">
        <v>474</v>
      </c>
      <c r="F34" s="5">
        <f t="shared" si="0"/>
        <v>0</v>
      </c>
      <c r="G34" s="5">
        <f t="shared" si="1"/>
        <v>0</v>
      </c>
    </row>
    <row r="35" spans="1:9" ht="28.5" customHeight="1" x14ac:dyDescent="0.2">
      <c r="A35" s="2" t="s">
        <v>323</v>
      </c>
      <c r="B35" s="25" t="s">
        <v>324</v>
      </c>
      <c r="C35" s="3" t="s">
        <v>474</v>
      </c>
      <c r="D35" s="3" t="s">
        <v>474</v>
      </c>
      <c r="F35" s="5">
        <f t="shared" si="0"/>
        <v>0</v>
      </c>
      <c r="G35" s="5">
        <f t="shared" si="1"/>
        <v>0</v>
      </c>
    </row>
    <row r="36" spans="1:9" x14ac:dyDescent="0.2">
      <c r="F36" s="5">
        <f>AVERAGE(F21:F35)</f>
        <v>0</v>
      </c>
      <c r="G36" s="5">
        <f>AVERAGE(G21:G35)</f>
        <v>0</v>
      </c>
    </row>
    <row r="37" spans="1:9" x14ac:dyDescent="0.2">
      <c r="F37" s="6">
        <f>AVERAGE(F36:G36)</f>
        <v>0</v>
      </c>
      <c r="G37" s="6">
        <f>1-F37</f>
        <v>1</v>
      </c>
    </row>
    <row r="38" spans="1:9" ht="30" customHeight="1" x14ac:dyDescent="0.2">
      <c r="A38" s="38" t="s">
        <v>45</v>
      </c>
      <c r="B38" s="38"/>
      <c r="C38" s="38"/>
      <c r="D38" s="38"/>
      <c r="E38" s="16"/>
      <c r="F38" s="16"/>
      <c r="G38" s="16"/>
      <c r="H38" s="16"/>
      <c r="I38" s="16"/>
    </row>
  </sheetData>
  <mergeCells count="2">
    <mergeCell ref="A1:D1"/>
    <mergeCell ref="A38:D38"/>
  </mergeCells>
  <hyperlinks>
    <hyperlink ref="A38:C38" r:id="rId1" display="This work is licensed under the AuditScripts.com Terms of Service, which can be found at http://www.auditscripts.com/terms/. For Authorized Use Only." xr:uid="{00000000-0004-0000-0B00-000000000000}"/>
  </hyperlinks>
  <pageMargins left="0.7" right="0.7" top="0.75" bottom="0.75" header="0.3" footer="0.3"/>
  <pageSetup orientation="portrait" r:id="rId2"/>
  <drawing r:id="rId3"/>
  <extLst>
    <ext xmlns:x14="http://schemas.microsoft.com/office/spreadsheetml/2009/9/main" uri="{78C0D931-6437-407d-A8EE-F0AAD7539E65}">
      <x14:conditionalFormattings>
        <x14:conditionalFormatting xmlns:xm="http://schemas.microsoft.com/office/excel/2006/main">
          <x14:cfRule type="cellIs" priority="1" operator="equal" id="{D846B0CB-06F6-3948-BCF8-CA0BAE2A8EBC}">
            <xm:f>Values!$A$4</xm:f>
            <x14:dxf>
              <fill>
                <patternFill>
                  <bgColor rgb="FF00B0F0"/>
                </patternFill>
              </fill>
            </x14:dxf>
          </x14:cfRule>
          <x14:cfRule type="cellIs" priority="2" operator="equal" id="{F8196788-EF24-9A47-B8C8-FCE6CB03C1C0}">
            <xm:f>Values!$A$5</xm:f>
            <x14:dxf>
              <fill>
                <patternFill>
                  <bgColor theme="2" tint="-9.9948118533890809E-2"/>
                </patternFill>
              </fill>
            </x14:dxf>
          </x14:cfRule>
          <x14:cfRule type="cellIs" priority="3" operator="equal" id="{BAA09777-4B16-B445-A4F5-1D194D51DD5E}">
            <xm:f>Values!$A$6</xm:f>
            <x14:dxf>
              <fill>
                <patternFill>
                  <bgColor rgb="FFE74C3C"/>
                </patternFill>
              </fill>
            </x14:dxf>
          </x14:cfRule>
          <x14:cfRule type="cellIs" priority="4" operator="equal" id="{26543E59-2AF0-BE41-9684-4B1CC8882E72}">
            <xm:f>Values!$A$7</xm:f>
            <x14:dxf>
              <fill>
                <patternFill>
                  <bgColor rgb="FFE67E22"/>
                </patternFill>
              </fill>
            </x14:dxf>
          </x14:cfRule>
          <x14:cfRule type="cellIs" priority="5" operator="equal" id="{430338BF-0FF5-F94E-98A7-D5F669D317F4}">
            <xm:f>Values!$A$8</xm:f>
            <x14:dxf>
              <fill>
                <patternFill>
                  <bgColor rgb="FFF39C12"/>
                </patternFill>
              </fill>
            </x14:dxf>
          </x14:cfRule>
          <x14:cfRule type="cellIs" priority="6" operator="equal" id="{3A91814E-E6A4-DB4A-BEFB-A6A07C9D9AB7}">
            <xm:f>Values!$A$9</xm:f>
            <x14:dxf>
              <fill>
                <patternFill>
                  <bgColor rgb="FFF1C40F"/>
                </patternFill>
              </fill>
            </x14:dxf>
          </x14:cfRule>
          <x14:cfRule type="cellIs" priority="7" operator="equal" id="{C5769596-3C7E-3E4A-B73E-FED3504C482A}">
            <xm:f>Values!$A$10</xm:f>
            <x14:dxf>
              <fill>
                <patternFill>
                  <bgColor rgb="FF27AE60"/>
                </patternFill>
              </fill>
            </x14:dxf>
          </x14:cfRule>
          <xm:sqref>C21:C35</xm:sqref>
        </x14:conditionalFormatting>
        <x14:conditionalFormatting xmlns:xm="http://schemas.microsoft.com/office/excel/2006/main">
          <x14:cfRule type="cellIs" priority="8" operator="equal" id="{39C70A97-B6C1-A747-93DD-90309C0247D8}">
            <xm:f>Values!$A$13</xm:f>
            <x14:dxf>
              <fill>
                <patternFill>
                  <bgColor rgb="FF00B0F0"/>
                </patternFill>
              </fill>
            </x14:dxf>
          </x14:cfRule>
          <x14:cfRule type="cellIs" priority="9" operator="equal" id="{8D8759CD-E60B-4F4B-B6DF-572A42F71825}">
            <xm:f>Values!$A$14</xm:f>
            <x14:dxf>
              <fill>
                <patternFill>
                  <bgColor theme="2" tint="-9.9948118533890809E-2"/>
                </patternFill>
              </fill>
            </x14:dxf>
          </x14:cfRule>
          <x14:cfRule type="cellIs" priority="10" operator="equal" id="{B612C25A-D63D-054C-B60B-41034E0A8679}">
            <xm:f>Values!$A$15</xm:f>
            <x14:dxf>
              <fill>
                <patternFill>
                  <bgColor rgb="FFE74C3C"/>
                </patternFill>
              </fill>
            </x14:dxf>
          </x14:cfRule>
          <x14:cfRule type="cellIs" priority="11" operator="equal" id="{A68488E0-440C-7F49-BC5F-EFB10892890C}">
            <xm:f>Values!$A$16</xm:f>
            <x14:dxf>
              <fill>
                <patternFill>
                  <bgColor rgb="FFE67E22"/>
                </patternFill>
              </fill>
            </x14:dxf>
          </x14:cfRule>
          <x14:cfRule type="cellIs" priority="12" operator="equal" id="{7E3EDA28-73A0-C849-AC99-045F6456DBB5}">
            <xm:f>Values!$A$17</xm:f>
            <x14:dxf>
              <fill>
                <patternFill>
                  <bgColor rgb="FFF39C12"/>
                </patternFill>
              </fill>
            </x14:dxf>
          </x14:cfRule>
          <x14:cfRule type="cellIs" priority="13" operator="equal" id="{42C7B91C-76B2-F845-A72F-75B3AC73701A}">
            <xm:f>Values!$A$18</xm:f>
            <x14:dxf>
              <fill>
                <patternFill>
                  <bgColor rgb="FFF1C40F"/>
                </patternFill>
              </fill>
            </x14:dxf>
          </x14:cfRule>
          <x14:cfRule type="cellIs" priority="14" operator="equal" id="{BF3BF4FD-9441-2B4D-AC99-7CE3385BBF22}">
            <xm:f>Values!$A$19</xm:f>
            <x14:dxf>
              <fill>
                <patternFill>
                  <bgColor rgb="FF27AE60"/>
                </patternFill>
              </fill>
            </x14:dxf>
          </x14:cfRule>
          <xm:sqref>D21:D35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8E870748-02C8-024A-9653-0EF501CF83BA}">
          <x14:formula1>
            <xm:f>Values!$A$13:$A$19</xm:f>
          </x14:formula1>
          <xm:sqref>D21:D35</xm:sqref>
        </x14:dataValidation>
        <x14:dataValidation type="list" allowBlank="1" showInputMessage="1" showErrorMessage="1" xr:uid="{0C0CB4D5-90FC-314C-8F33-CAF5201D4676}">
          <x14:formula1>
            <xm:f>Values!$A$4:$A$10</xm:f>
          </x14:formula1>
          <xm:sqref>C21:C35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39"/>
  <sheetViews>
    <sheetView zoomScaleNormal="100" workbookViewId="0">
      <selection activeCell="D4" sqref="D4"/>
    </sheetView>
  </sheetViews>
  <sheetFormatPr baseColWidth="10" defaultColWidth="8.6640625" defaultRowHeight="15" x14ac:dyDescent="0.2"/>
  <cols>
    <col min="2" max="2" width="123.1640625" customWidth="1"/>
    <col min="3" max="3" width="22.5" bestFit="1" customWidth="1"/>
    <col min="4" max="4" width="36.6640625" customWidth="1"/>
    <col min="6" max="7" width="9.1640625" hidden="1" customWidth="1"/>
    <col min="8" max="8" width="8.6640625" customWidth="1"/>
  </cols>
  <sheetData>
    <row r="1" spans="1:4" ht="59.5" customHeight="1" x14ac:dyDescent="0.2">
      <c r="A1" s="37" t="s">
        <v>325</v>
      </c>
      <c r="B1" s="37"/>
      <c r="C1" s="37"/>
      <c r="D1" s="37"/>
    </row>
    <row r="5" spans="1:4" x14ac:dyDescent="0.2">
      <c r="C5" s="7" t="s">
        <v>124</v>
      </c>
      <c r="D5" s="12">
        <f>F38</f>
        <v>0</v>
      </c>
    </row>
    <row r="7" spans="1:4" x14ac:dyDescent="0.2">
      <c r="C7" s="10" t="s">
        <v>125</v>
      </c>
      <c r="D7" s="11">
        <f>G38</f>
        <v>1</v>
      </c>
    </row>
    <row r="10" spans="1:4" ht="15" customHeight="1" x14ac:dyDescent="0.2"/>
    <row r="20" spans="1:7" s="9" customFormat="1" ht="29.5" customHeight="1" x14ac:dyDescent="0.2">
      <c r="A20" s="8" t="s">
        <v>126</v>
      </c>
      <c r="B20" s="8" t="s">
        <v>127</v>
      </c>
      <c r="C20" s="8" t="s">
        <v>128</v>
      </c>
      <c r="D20" s="8" t="s">
        <v>129</v>
      </c>
    </row>
    <row r="21" spans="1:7" ht="28.5" customHeight="1" x14ac:dyDescent="0.2">
      <c r="A21" s="2" t="s">
        <v>326</v>
      </c>
      <c r="B21" s="25" t="s">
        <v>327</v>
      </c>
      <c r="C21" s="3" t="s">
        <v>474</v>
      </c>
      <c r="D21" s="3" t="s">
        <v>474</v>
      </c>
      <c r="F21" s="5">
        <f t="shared" ref="F21:F36" si="0">IF(C21="Question Not Answered",0,IF(C21="Not Applicable","",IF(C21="No Policy",0,IF(C21="Informal Policy",0.25,IF(C21="Partial Written Policy",0.5,IF(C21="Written Policy",0.75,IF(C21="Approved Written Policy",1,"INVALID")))))))</f>
        <v>0</v>
      </c>
      <c r="G21" s="5">
        <f t="shared" ref="G21:G36" si="1">IF(D21="Question Not Answered",0,IF(D21="Not Applicable","",IF(D21="Not Implemented",0,IF(D21="Parts of Policy Implemented",0.25,IF(D21="Implemented on Some Systems",0.5,IF(D21="Implemented on Most Systems",0.75,IF(D21="Implemented on All Systems",1,"INVALID")))))))</f>
        <v>0</v>
      </c>
    </row>
    <row r="22" spans="1:7" ht="28.5" customHeight="1" x14ac:dyDescent="0.2">
      <c r="A22" s="2" t="s">
        <v>328</v>
      </c>
      <c r="B22" s="25" t="s">
        <v>329</v>
      </c>
      <c r="C22" s="3" t="s">
        <v>474</v>
      </c>
      <c r="D22" s="3" t="s">
        <v>474</v>
      </c>
      <c r="F22" s="5">
        <f t="shared" si="0"/>
        <v>0</v>
      </c>
      <c r="G22" s="5">
        <f t="shared" si="1"/>
        <v>0</v>
      </c>
    </row>
    <row r="23" spans="1:7" ht="28.5" customHeight="1" x14ac:dyDescent="0.2">
      <c r="A23" s="2" t="s">
        <v>330</v>
      </c>
      <c r="B23" s="25" t="s">
        <v>331</v>
      </c>
      <c r="C23" s="3" t="s">
        <v>474</v>
      </c>
      <c r="D23" s="3" t="s">
        <v>474</v>
      </c>
      <c r="F23" s="5">
        <f t="shared" si="0"/>
        <v>0</v>
      </c>
      <c r="G23" s="5">
        <f t="shared" si="1"/>
        <v>0</v>
      </c>
    </row>
    <row r="24" spans="1:7" ht="28.5" customHeight="1" x14ac:dyDescent="0.2">
      <c r="A24" s="2" t="s">
        <v>332</v>
      </c>
      <c r="B24" s="25" t="s">
        <v>333</v>
      </c>
      <c r="C24" s="3" t="s">
        <v>474</v>
      </c>
      <c r="D24" s="3" t="s">
        <v>474</v>
      </c>
      <c r="F24" s="5">
        <f t="shared" si="0"/>
        <v>0</v>
      </c>
      <c r="G24" s="5">
        <f t="shared" si="1"/>
        <v>0</v>
      </c>
    </row>
    <row r="25" spans="1:7" ht="28.5" customHeight="1" x14ac:dyDescent="0.2">
      <c r="A25" s="2" t="s">
        <v>334</v>
      </c>
      <c r="B25" s="25" t="s">
        <v>335</v>
      </c>
      <c r="C25" s="3" t="s">
        <v>474</v>
      </c>
      <c r="D25" s="3" t="s">
        <v>474</v>
      </c>
      <c r="F25" s="5">
        <f t="shared" si="0"/>
        <v>0</v>
      </c>
      <c r="G25" s="5">
        <f t="shared" si="1"/>
        <v>0</v>
      </c>
    </row>
    <row r="26" spans="1:7" ht="28.5" customHeight="1" x14ac:dyDescent="0.2">
      <c r="A26" s="2" t="s">
        <v>336</v>
      </c>
      <c r="B26" s="25" t="s">
        <v>337</v>
      </c>
      <c r="C26" s="3" t="s">
        <v>474</v>
      </c>
      <c r="D26" s="3" t="s">
        <v>474</v>
      </c>
      <c r="F26" s="5">
        <f t="shared" si="0"/>
        <v>0</v>
      </c>
      <c r="G26" s="5">
        <f t="shared" si="1"/>
        <v>0</v>
      </c>
    </row>
    <row r="27" spans="1:7" ht="28.5" customHeight="1" x14ac:dyDescent="0.2">
      <c r="A27" s="2" t="s">
        <v>338</v>
      </c>
      <c r="B27" s="25" t="s">
        <v>339</v>
      </c>
      <c r="C27" s="3" t="s">
        <v>474</v>
      </c>
      <c r="D27" s="3" t="s">
        <v>474</v>
      </c>
      <c r="F27" s="5">
        <f t="shared" si="0"/>
        <v>0</v>
      </c>
      <c r="G27" s="5">
        <f t="shared" si="1"/>
        <v>0</v>
      </c>
    </row>
    <row r="28" spans="1:7" ht="28.5" customHeight="1" x14ac:dyDescent="0.2">
      <c r="A28" s="2" t="s">
        <v>340</v>
      </c>
      <c r="B28" s="25" t="s">
        <v>341</v>
      </c>
      <c r="C28" s="3" t="s">
        <v>474</v>
      </c>
      <c r="D28" s="3" t="s">
        <v>474</v>
      </c>
      <c r="F28" s="5">
        <f t="shared" si="0"/>
        <v>0</v>
      </c>
      <c r="G28" s="5">
        <f t="shared" si="1"/>
        <v>0</v>
      </c>
    </row>
    <row r="29" spans="1:7" ht="28.5" customHeight="1" x14ac:dyDescent="0.2">
      <c r="A29" s="2" t="s">
        <v>342</v>
      </c>
      <c r="B29" s="25" t="s">
        <v>343</v>
      </c>
      <c r="C29" s="3" t="s">
        <v>474</v>
      </c>
      <c r="D29" s="3" t="s">
        <v>474</v>
      </c>
      <c r="F29" s="5">
        <f t="shared" si="0"/>
        <v>0</v>
      </c>
      <c r="G29" s="5">
        <f t="shared" si="1"/>
        <v>0</v>
      </c>
    </row>
    <row r="30" spans="1:7" ht="28.5" customHeight="1" x14ac:dyDescent="0.2">
      <c r="A30" s="2" t="s">
        <v>344</v>
      </c>
      <c r="B30" s="25" t="s">
        <v>345</v>
      </c>
      <c r="C30" s="3" t="s">
        <v>474</v>
      </c>
      <c r="D30" s="3" t="s">
        <v>474</v>
      </c>
      <c r="F30" s="5">
        <f t="shared" si="0"/>
        <v>0</v>
      </c>
      <c r="G30" s="5">
        <f t="shared" si="1"/>
        <v>0</v>
      </c>
    </row>
    <row r="31" spans="1:7" ht="28.5" customHeight="1" x14ac:dyDescent="0.2">
      <c r="A31" s="2" t="s">
        <v>346</v>
      </c>
      <c r="B31" s="25" t="s">
        <v>347</v>
      </c>
      <c r="C31" s="3" t="s">
        <v>474</v>
      </c>
      <c r="D31" s="3" t="s">
        <v>474</v>
      </c>
      <c r="F31" s="5">
        <f t="shared" si="0"/>
        <v>0</v>
      </c>
      <c r="G31" s="5">
        <f t="shared" si="1"/>
        <v>0</v>
      </c>
    </row>
    <row r="32" spans="1:7" ht="28.5" customHeight="1" x14ac:dyDescent="0.2">
      <c r="A32" s="2" t="s">
        <v>348</v>
      </c>
      <c r="B32" s="25" t="s">
        <v>349</v>
      </c>
      <c r="C32" s="3" t="s">
        <v>474</v>
      </c>
      <c r="D32" s="3" t="s">
        <v>474</v>
      </c>
      <c r="F32" s="5">
        <f t="shared" si="0"/>
        <v>0</v>
      </c>
      <c r="G32" s="5">
        <f t="shared" si="1"/>
        <v>0</v>
      </c>
    </row>
    <row r="33" spans="1:9" ht="28.5" customHeight="1" x14ac:dyDescent="0.2">
      <c r="A33" s="2" t="s">
        <v>350</v>
      </c>
      <c r="B33" s="25" t="s">
        <v>351</v>
      </c>
      <c r="C33" s="3" t="s">
        <v>474</v>
      </c>
      <c r="D33" s="3" t="s">
        <v>474</v>
      </c>
      <c r="F33" s="5">
        <f t="shared" si="0"/>
        <v>0</v>
      </c>
      <c r="G33" s="5">
        <f t="shared" si="1"/>
        <v>0</v>
      </c>
    </row>
    <row r="34" spans="1:9" ht="28.5" customHeight="1" x14ac:dyDescent="0.2">
      <c r="A34" s="2" t="s">
        <v>352</v>
      </c>
      <c r="B34" s="25" t="s">
        <v>353</v>
      </c>
      <c r="C34" s="3" t="s">
        <v>474</v>
      </c>
      <c r="D34" s="3" t="s">
        <v>474</v>
      </c>
      <c r="F34" s="5">
        <f t="shared" si="0"/>
        <v>0</v>
      </c>
      <c r="G34" s="5">
        <f t="shared" si="1"/>
        <v>0</v>
      </c>
    </row>
    <row r="35" spans="1:9" ht="28.5" customHeight="1" x14ac:dyDescent="0.2">
      <c r="A35" s="2" t="s">
        <v>354</v>
      </c>
      <c r="B35" s="25" t="s">
        <v>355</v>
      </c>
      <c r="C35" s="3" t="s">
        <v>474</v>
      </c>
      <c r="D35" s="3" t="s">
        <v>474</v>
      </c>
      <c r="F35" s="5">
        <f t="shared" si="0"/>
        <v>0</v>
      </c>
      <c r="G35" s="5">
        <f t="shared" si="1"/>
        <v>0</v>
      </c>
    </row>
    <row r="36" spans="1:9" ht="28.5" customHeight="1" x14ac:dyDescent="0.2">
      <c r="A36" s="2" t="s">
        <v>356</v>
      </c>
      <c r="B36" s="25" t="s">
        <v>357</v>
      </c>
      <c r="C36" s="3" t="s">
        <v>474</v>
      </c>
      <c r="D36" s="3" t="s">
        <v>474</v>
      </c>
      <c r="F36" s="5">
        <f t="shared" si="0"/>
        <v>0</v>
      </c>
      <c r="G36" s="5">
        <f t="shared" si="1"/>
        <v>0</v>
      </c>
    </row>
    <row r="37" spans="1:9" x14ac:dyDescent="0.2">
      <c r="F37" s="5">
        <f>AVERAGE(F21:F36)</f>
        <v>0</v>
      </c>
      <c r="G37" s="5">
        <f>AVERAGE(G21:G36)</f>
        <v>0</v>
      </c>
    </row>
    <row r="38" spans="1:9" x14ac:dyDescent="0.2">
      <c r="F38" s="6">
        <f>AVERAGE(F37:G37)</f>
        <v>0</v>
      </c>
      <c r="G38" s="6">
        <f>1-F38</f>
        <v>1</v>
      </c>
    </row>
    <row r="39" spans="1:9" ht="30" customHeight="1" x14ac:dyDescent="0.2">
      <c r="A39" s="38" t="s">
        <v>45</v>
      </c>
      <c r="B39" s="38"/>
      <c r="C39" s="38"/>
      <c r="D39" s="38"/>
      <c r="E39" s="16"/>
      <c r="F39" s="16"/>
      <c r="G39" s="16"/>
      <c r="H39" s="16"/>
      <c r="I39" s="16"/>
    </row>
  </sheetData>
  <mergeCells count="2">
    <mergeCell ref="A1:D1"/>
    <mergeCell ref="A39:D39"/>
  </mergeCells>
  <hyperlinks>
    <hyperlink ref="A39:C39" r:id="rId1" display="This work is licensed under the AuditScripts.com Terms of Service, which can be found at http://www.auditscripts.com/terms/. For Authorized Use Only." xr:uid="{00000000-0004-0000-0C00-000000000000}"/>
  </hyperlinks>
  <pageMargins left="0.7" right="0.7" top="0.75" bottom="0.75" header="0.3" footer="0.3"/>
  <pageSetup orientation="portrait" r:id="rId2"/>
  <drawing r:id="rId3"/>
  <extLst>
    <ext xmlns:x14="http://schemas.microsoft.com/office/spreadsheetml/2009/9/main" uri="{78C0D931-6437-407d-A8EE-F0AAD7539E65}">
      <x14:conditionalFormattings>
        <x14:conditionalFormatting xmlns:xm="http://schemas.microsoft.com/office/excel/2006/main">
          <x14:cfRule type="cellIs" priority="1" operator="equal" id="{D31C937F-C702-3B4D-BACD-A254AFA597ED}">
            <xm:f>Values!$A$4</xm:f>
            <x14:dxf>
              <fill>
                <patternFill>
                  <bgColor rgb="FF00B0F0"/>
                </patternFill>
              </fill>
            </x14:dxf>
          </x14:cfRule>
          <x14:cfRule type="cellIs" priority="2" operator="equal" id="{56E7E995-859F-B54B-8EE0-198065C986D8}">
            <xm:f>Values!$A$5</xm:f>
            <x14:dxf>
              <fill>
                <patternFill>
                  <bgColor theme="2" tint="-9.9948118533890809E-2"/>
                </patternFill>
              </fill>
            </x14:dxf>
          </x14:cfRule>
          <x14:cfRule type="cellIs" priority="3" operator="equal" id="{57E7C859-0E6C-D54F-A5C7-7FA2EF35A536}">
            <xm:f>Values!$A$6</xm:f>
            <x14:dxf>
              <fill>
                <patternFill>
                  <bgColor rgb="FFE74C3C"/>
                </patternFill>
              </fill>
            </x14:dxf>
          </x14:cfRule>
          <x14:cfRule type="cellIs" priority="4" operator="equal" id="{F9E807E8-624B-8E4B-987E-1BC0B78D166D}">
            <xm:f>Values!$A$7</xm:f>
            <x14:dxf>
              <fill>
                <patternFill>
                  <bgColor rgb="FFE67E22"/>
                </patternFill>
              </fill>
            </x14:dxf>
          </x14:cfRule>
          <x14:cfRule type="cellIs" priority="5" operator="equal" id="{97CE0DBF-3AE9-CF46-9EAB-683E534B9815}">
            <xm:f>Values!$A$8</xm:f>
            <x14:dxf>
              <fill>
                <patternFill>
                  <bgColor rgb="FFF39C12"/>
                </patternFill>
              </fill>
            </x14:dxf>
          </x14:cfRule>
          <x14:cfRule type="cellIs" priority="6" operator="equal" id="{157C1815-883E-094F-A141-FB56C2914E56}">
            <xm:f>Values!$A$9</xm:f>
            <x14:dxf>
              <fill>
                <patternFill>
                  <bgColor rgb="FFF1C40F"/>
                </patternFill>
              </fill>
            </x14:dxf>
          </x14:cfRule>
          <x14:cfRule type="cellIs" priority="7" operator="equal" id="{057CCBFB-BD79-E94F-AC65-FA9846CFD920}">
            <xm:f>Values!$A$10</xm:f>
            <x14:dxf>
              <fill>
                <patternFill>
                  <bgColor rgb="FF27AE60"/>
                </patternFill>
              </fill>
            </x14:dxf>
          </x14:cfRule>
          <xm:sqref>C21:C36</xm:sqref>
        </x14:conditionalFormatting>
        <x14:conditionalFormatting xmlns:xm="http://schemas.microsoft.com/office/excel/2006/main">
          <x14:cfRule type="cellIs" priority="8" operator="equal" id="{EDD8E0F5-BA2A-324C-A161-245C552776C6}">
            <xm:f>Values!$A$13</xm:f>
            <x14:dxf>
              <fill>
                <patternFill>
                  <bgColor rgb="FF00B0F0"/>
                </patternFill>
              </fill>
            </x14:dxf>
          </x14:cfRule>
          <x14:cfRule type="cellIs" priority="9" operator="equal" id="{BF5219FB-DB4A-FE4B-8625-187602E97692}">
            <xm:f>Values!$A$14</xm:f>
            <x14:dxf>
              <fill>
                <patternFill>
                  <bgColor theme="2" tint="-9.9948118533890809E-2"/>
                </patternFill>
              </fill>
            </x14:dxf>
          </x14:cfRule>
          <x14:cfRule type="cellIs" priority="10" operator="equal" id="{3BCCB57D-3ED2-954A-8020-6001EDF95935}">
            <xm:f>Values!$A$15</xm:f>
            <x14:dxf>
              <fill>
                <patternFill>
                  <bgColor rgb="FFE74C3C"/>
                </patternFill>
              </fill>
            </x14:dxf>
          </x14:cfRule>
          <x14:cfRule type="cellIs" priority="11" operator="equal" id="{71DB9BC8-A372-5646-94FE-666905F6CD18}">
            <xm:f>Values!$A$16</xm:f>
            <x14:dxf>
              <fill>
                <patternFill>
                  <bgColor rgb="FFE67E22"/>
                </patternFill>
              </fill>
            </x14:dxf>
          </x14:cfRule>
          <x14:cfRule type="cellIs" priority="12" operator="equal" id="{00D1B15A-283E-604B-B068-5F31CBF4452A}">
            <xm:f>Values!$A$17</xm:f>
            <x14:dxf>
              <fill>
                <patternFill>
                  <bgColor rgb="FFF39C12"/>
                </patternFill>
              </fill>
            </x14:dxf>
          </x14:cfRule>
          <x14:cfRule type="cellIs" priority="13" operator="equal" id="{8B574396-A681-9C47-B036-499AB016B346}">
            <xm:f>Values!$A$18</xm:f>
            <x14:dxf>
              <fill>
                <patternFill>
                  <bgColor rgb="FFF1C40F"/>
                </patternFill>
              </fill>
            </x14:dxf>
          </x14:cfRule>
          <x14:cfRule type="cellIs" priority="14" operator="equal" id="{70FE0637-B90C-284B-A13A-1994B2F85018}">
            <xm:f>Values!$A$19</xm:f>
            <x14:dxf>
              <fill>
                <patternFill>
                  <bgColor rgb="FF27AE60"/>
                </patternFill>
              </fill>
            </x14:dxf>
          </x14:cfRule>
          <xm:sqref>D21:D36</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A3BF8070-BE15-3646-86E1-458E4F6B9119}">
          <x14:formula1>
            <xm:f>Values!$A$13:$A$19</xm:f>
          </x14:formula1>
          <xm:sqref>D21:D36</xm:sqref>
        </x14:dataValidation>
        <x14:dataValidation type="list" allowBlank="1" showInputMessage="1" showErrorMessage="1" xr:uid="{74D7CD76-E8C7-5F49-BE33-9BD17F724D6B}">
          <x14:formula1>
            <xm:f>Values!$A$4:$A$10</xm:f>
          </x14:formula1>
          <xm:sqref>C21:C36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34"/>
  <sheetViews>
    <sheetView zoomScaleNormal="100" workbookViewId="0">
      <selection activeCell="D4" sqref="D4"/>
    </sheetView>
  </sheetViews>
  <sheetFormatPr baseColWidth="10" defaultColWidth="8.6640625" defaultRowHeight="15" x14ac:dyDescent="0.2"/>
  <cols>
    <col min="2" max="2" width="123.1640625" customWidth="1"/>
    <col min="3" max="3" width="22.5" bestFit="1" customWidth="1"/>
    <col min="4" max="4" width="28.83203125" bestFit="1" customWidth="1"/>
    <col min="6" max="7" width="9.1640625" hidden="1" customWidth="1"/>
  </cols>
  <sheetData>
    <row r="1" spans="1:4" ht="59.5" customHeight="1" x14ac:dyDescent="0.2">
      <c r="A1" s="37" t="s">
        <v>358</v>
      </c>
      <c r="B1" s="37"/>
      <c r="C1" s="37"/>
      <c r="D1" s="37"/>
    </row>
    <row r="5" spans="1:4" x14ac:dyDescent="0.2">
      <c r="C5" s="7" t="s">
        <v>124</v>
      </c>
      <c r="D5" s="12">
        <f>F33</f>
        <v>0</v>
      </c>
    </row>
    <row r="7" spans="1:4" x14ac:dyDescent="0.2">
      <c r="C7" s="10" t="s">
        <v>125</v>
      </c>
      <c r="D7" s="11">
        <f>G33</f>
        <v>1</v>
      </c>
    </row>
    <row r="10" spans="1:4" ht="15" customHeight="1" x14ac:dyDescent="0.2"/>
    <row r="20" spans="1:7" s="9" customFormat="1" ht="28.5" customHeight="1" x14ac:dyDescent="0.2">
      <c r="A20" s="8" t="s">
        <v>126</v>
      </c>
      <c r="B20" s="8" t="s">
        <v>127</v>
      </c>
      <c r="C20" s="8" t="s">
        <v>128</v>
      </c>
      <c r="D20" s="8" t="s">
        <v>129</v>
      </c>
    </row>
    <row r="21" spans="1:7" ht="28.5" customHeight="1" x14ac:dyDescent="0.2">
      <c r="A21" s="2" t="s">
        <v>359</v>
      </c>
      <c r="B21" s="25" t="s">
        <v>360</v>
      </c>
      <c r="C21" s="3" t="s">
        <v>474</v>
      </c>
      <c r="D21" s="3" t="s">
        <v>474</v>
      </c>
      <c r="F21" s="5">
        <f t="shared" ref="F21:F31" si="0">IF(C21="Question Not Answered",0,IF(C21="Not Applicable","",IF(C21="No Policy",0,IF(C21="Informal Policy",0.25,IF(C21="Partial Written Policy",0.5,IF(C21="Written Policy",0.75,IF(C21="Approved Written Policy",1,"INVALID")))))))</f>
        <v>0</v>
      </c>
      <c r="G21" s="5">
        <f t="shared" ref="G21:G31" si="1">IF(D21="Question Not Answered",0,IF(D21="Not Applicable","",IF(D21="Not Implemented",0,IF(D21="Parts of Policy Implemented",0.25,IF(D21="Implemented on Some Systems",0.5,IF(D21="Implemented on Most Systems",0.75,IF(D21="Implemented on All Systems",1,"INVALID")))))))</f>
        <v>0</v>
      </c>
    </row>
    <row r="22" spans="1:7" ht="28.5" customHeight="1" x14ac:dyDescent="0.2">
      <c r="A22" s="2" t="s">
        <v>361</v>
      </c>
      <c r="B22" s="25" t="s">
        <v>362</v>
      </c>
      <c r="C22" s="3" t="s">
        <v>474</v>
      </c>
      <c r="D22" s="3" t="s">
        <v>474</v>
      </c>
      <c r="F22" s="5">
        <f t="shared" si="0"/>
        <v>0</v>
      </c>
      <c r="G22" s="5">
        <f t="shared" si="1"/>
        <v>0</v>
      </c>
    </row>
    <row r="23" spans="1:7" ht="28.5" customHeight="1" x14ac:dyDescent="0.2">
      <c r="A23" s="2" t="s">
        <v>363</v>
      </c>
      <c r="B23" s="25" t="s">
        <v>364</v>
      </c>
      <c r="C23" s="3" t="s">
        <v>474</v>
      </c>
      <c r="D23" s="3" t="s">
        <v>474</v>
      </c>
      <c r="F23" s="5">
        <f t="shared" si="0"/>
        <v>0</v>
      </c>
      <c r="G23" s="5">
        <f t="shared" si="1"/>
        <v>0</v>
      </c>
    </row>
    <row r="24" spans="1:7" ht="28.5" customHeight="1" x14ac:dyDescent="0.2">
      <c r="A24" s="2" t="s">
        <v>365</v>
      </c>
      <c r="B24" s="25" t="s">
        <v>366</v>
      </c>
      <c r="C24" s="3" t="s">
        <v>474</v>
      </c>
      <c r="D24" s="3" t="s">
        <v>474</v>
      </c>
      <c r="F24" s="5">
        <f t="shared" si="0"/>
        <v>0</v>
      </c>
      <c r="G24" s="5">
        <f t="shared" si="1"/>
        <v>0</v>
      </c>
    </row>
    <row r="25" spans="1:7" ht="28.5" customHeight="1" x14ac:dyDescent="0.2">
      <c r="A25" s="2" t="s">
        <v>367</v>
      </c>
      <c r="B25" s="25" t="s">
        <v>368</v>
      </c>
      <c r="C25" s="3" t="s">
        <v>474</v>
      </c>
      <c r="D25" s="3" t="s">
        <v>474</v>
      </c>
      <c r="F25" s="5">
        <f t="shared" si="0"/>
        <v>0</v>
      </c>
      <c r="G25" s="5">
        <f t="shared" si="1"/>
        <v>0</v>
      </c>
    </row>
    <row r="26" spans="1:7" ht="28.5" customHeight="1" x14ac:dyDescent="0.2">
      <c r="A26" s="2" t="s">
        <v>369</v>
      </c>
      <c r="B26" s="25" t="s">
        <v>370</v>
      </c>
      <c r="C26" s="3" t="s">
        <v>474</v>
      </c>
      <c r="D26" s="3" t="s">
        <v>474</v>
      </c>
      <c r="F26" s="5">
        <f t="shared" si="0"/>
        <v>0</v>
      </c>
      <c r="G26" s="5">
        <f t="shared" si="1"/>
        <v>0</v>
      </c>
    </row>
    <row r="27" spans="1:7" ht="28.5" customHeight="1" x14ac:dyDescent="0.2">
      <c r="A27" s="2" t="s">
        <v>371</v>
      </c>
      <c r="B27" s="25" t="s">
        <v>372</v>
      </c>
      <c r="C27" s="3" t="s">
        <v>474</v>
      </c>
      <c r="D27" s="3" t="s">
        <v>474</v>
      </c>
      <c r="F27" s="5">
        <f t="shared" si="0"/>
        <v>0</v>
      </c>
      <c r="G27" s="5">
        <f t="shared" si="1"/>
        <v>0</v>
      </c>
    </row>
    <row r="28" spans="1:7" ht="28.5" customHeight="1" x14ac:dyDescent="0.2">
      <c r="A28" s="2" t="s">
        <v>373</v>
      </c>
      <c r="B28" s="25" t="s">
        <v>374</v>
      </c>
      <c r="C28" s="3" t="s">
        <v>474</v>
      </c>
      <c r="D28" s="3" t="s">
        <v>474</v>
      </c>
      <c r="F28" s="5">
        <f t="shared" si="0"/>
        <v>0</v>
      </c>
      <c r="G28" s="5">
        <f t="shared" si="1"/>
        <v>0</v>
      </c>
    </row>
    <row r="29" spans="1:7" ht="28.5" customHeight="1" x14ac:dyDescent="0.2">
      <c r="A29" s="2" t="s">
        <v>375</v>
      </c>
      <c r="B29" s="25" t="s">
        <v>376</v>
      </c>
      <c r="C29" s="3" t="s">
        <v>474</v>
      </c>
      <c r="D29" s="3" t="s">
        <v>474</v>
      </c>
      <c r="F29" s="5">
        <f t="shared" si="0"/>
        <v>0</v>
      </c>
      <c r="G29" s="5">
        <f t="shared" si="1"/>
        <v>0</v>
      </c>
    </row>
    <row r="30" spans="1:7" ht="28.5" customHeight="1" x14ac:dyDescent="0.2">
      <c r="A30" s="2" t="s">
        <v>377</v>
      </c>
      <c r="B30" s="25" t="s">
        <v>378</v>
      </c>
      <c r="C30" s="3" t="s">
        <v>474</v>
      </c>
      <c r="D30" s="3" t="s">
        <v>474</v>
      </c>
      <c r="F30" s="5">
        <f t="shared" si="0"/>
        <v>0</v>
      </c>
      <c r="G30" s="5">
        <f t="shared" si="1"/>
        <v>0</v>
      </c>
    </row>
    <row r="31" spans="1:7" ht="28.5" customHeight="1" x14ac:dyDescent="0.2">
      <c r="A31" s="2" t="s">
        <v>379</v>
      </c>
      <c r="B31" s="25" t="s">
        <v>380</v>
      </c>
      <c r="C31" s="3" t="s">
        <v>474</v>
      </c>
      <c r="D31" s="3" t="s">
        <v>474</v>
      </c>
      <c r="F31" s="5">
        <f t="shared" si="0"/>
        <v>0</v>
      </c>
      <c r="G31" s="5">
        <f t="shared" si="1"/>
        <v>0</v>
      </c>
    </row>
    <row r="32" spans="1:7" x14ac:dyDescent="0.2">
      <c r="F32" s="5">
        <f>AVERAGE(F21:F31)</f>
        <v>0</v>
      </c>
      <c r="G32" s="5">
        <f>AVERAGE(G21:G31)</f>
        <v>0</v>
      </c>
    </row>
    <row r="33" spans="1:9" x14ac:dyDescent="0.2">
      <c r="F33" s="6">
        <f>AVERAGE(F32:G32)</f>
        <v>0</v>
      </c>
      <c r="G33" s="6">
        <f>1-F33</f>
        <v>1</v>
      </c>
    </row>
    <row r="34" spans="1:9" ht="30" customHeight="1" x14ac:dyDescent="0.2">
      <c r="A34" s="38" t="s">
        <v>45</v>
      </c>
      <c r="B34" s="38"/>
      <c r="C34" s="38"/>
      <c r="D34" s="38"/>
      <c r="E34" s="16"/>
      <c r="F34" s="16"/>
      <c r="G34" s="16"/>
      <c r="H34" s="16"/>
      <c r="I34" s="16"/>
    </row>
  </sheetData>
  <mergeCells count="2">
    <mergeCell ref="A1:D1"/>
    <mergeCell ref="A34:D34"/>
  </mergeCells>
  <hyperlinks>
    <hyperlink ref="A34:C34" r:id="rId1" display="This work is licensed under the AuditScripts.com Terms of Service, which can be found at http://www.auditscripts.com/terms/. For Authorized Use Only." xr:uid="{00000000-0004-0000-0D00-000000000000}"/>
  </hyperlinks>
  <pageMargins left="0.7" right="0.7" top="0.75" bottom="0.75" header="0.3" footer="0.3"/>
  <pageSetup orientation="portrait" r:id="rId2"/>
  <drawing r:id="rId3"/>
  <extLst>
    <ext xmlns:x14="http://schemas.microsoft.com/office/spreadsheetml/2009/9/main" uri="{78C0D931-6437-407d-A8EE-F0AAD7539E65}">
      <x14:conditionalFormattings>
        <x14:conditionalFormatting xmlns:xm="http://schemas.microsoft.com/office/excel/2006/main">
          <x14:cfRule type="cellIs" priority="1" operator="equal" id="{C08D2882-D364-4842-8617-D40988AD1E70}">
            <xm:f>Values!$A$4</xm:f>
            <x14:dxf>
              <fill>
                <patternFill>
                  <bgColor rgb="FF00B0F0"/>
                </patternFill>
              </fill>
            </x14:dxf>
          </x14:cfRule>
          <x14:cfRule type="cellIs" priority="2" operator="equal" id="{2857BA0C-2715-4D40-8F82-A40E444FC5A7}">
            <xm:f>Values!$A$5</xm:f>
            <x14:dxf>
              <fill>
                <patternFill>
                  <bgColor theme="2" tint="-9.9948118533890809E-2"/>
                </patternFill>
              </fill>
            </x14:dxf>
          </x14:cfRule>
          <x14:cfRule type="cellIs" priority="3" operator="equal" id="{626FA1A6-6770-B345-ADA2-14A8AA54F813}">
            <xm:f>Values!$A$6</xm:f>
            <x14:dxf>
              <fill>
                <patternFill>
                  <bgColor rgb="FFE74C3C"/>
                </patternFill>
              </fill>
            </x14:dxf>
          </x14:cfRule>
          <x14:cfRule type="cellIs" priority="4" operator="equal" id="{CE649F9C-473D-724A-83E7-57863102B38A}">
            <xm:f>Values!$A$7</xm:f>
            <x14:dxf>
              <fill>
                <patternFill>
                  <bgColor rgb="FFE67E22"/>
                </patternFill>
              </fill>
            </x14:dxf>
          </x14:cfRule>
          <x14:cfRule type="cellIs" priority="5" operator="equal" id="{E30755BC-645F-5D4E-8F0B-DA729867B131}">
            <xm:f>Values!$A$8</xm:f>
            <x14:dxf>
              <fill>
                <patternFill>
                  <bgColor rgb="FFF39C12"/>
                </patternFill>
              </fill>
            </x14:dxf>
          </x14:cfRule>
          <x14:cfRule type="cellIs" priority="6" operator="equal" id="{1C237FD5-A298-BE43-B6EA-E1D872FF62C8}">
            <xm:f>Values!$A$9</xm:f>
            <x14:dxf>
              <fill>
                <patternFill>
                  <bgColor rgb="FFF1C40F"/>
                </patternFill>
              </fill>
            </x14:dxf>
          </x14:cfRule>
          <x14:cfRule type="cellIs" priority="7" operator="equal" id="{FCB56A93-9AD7-5748-9F55-CE915C870DB4}">
            <xm:f>Values!$A$10</xm:f>
            <x14:dxf>
              <fill>
                <patternFill>
                  <bgColor rgb="FF27AE60"/>
                </patternFill>
              </fill>
            </x14:dxf>
          </x14:cfRule>
          <xm:sqref>C21:C31</xm:sqref>
        </x14:conditionalFormatting>
        <x14:conditionalFormatting xmlns:xm="http://schemas.microsoft.com/office/excel/2006/main">
          <x14:cfRule type="cellIs" priority="8" operator="equal" id="{BC8FE93B-753E-4C46-9A59-8AAC7DB2633E}">
            <xm:f>Values!$A$13</xm:f>
            <x14:dxf>
              <fill>
                <patternFill>
                  <bgColor rgb="FF00B0F0"/>
                </patternFill>
              </fill>
            </x14:dxf>
          </x14:cfRule>
          <x14:cfRule type="cellIs" priority="9" operator="equal" id="{637B3DE7-69CC-8A4B-9C56-67EA283689B5}">
            <xm:f>Values!$A$14</xm:f>
            <x14:dxf>
              <fill>
                <patternFill>
                  <bgColor theme="2" tint="-9.9948118533890809E-2"/>
                </patternFill>
              </fill>
            </x14:dxf>
          </x14:cfRule>
          <x14:cfRule type="cellIs" priority="10" operator="equal" id="{7257707C-B0C4-B34E-A827-5962010C7606}">
            <xm:f>Values!$A$15</xm:f>
            <x14:dxf>
              <fill>
                <patternFill>
                  <bgColor rgb="FFE74C3C"/>
                </patternFill>
              </fill>
            </x14:dxf>
          </x14:cfRule>
          <x14:cfRule type="cellIs" priority="11" operator="equal" id="{7B4B55B7-AE88-B14E-BC7D-B1BF9C2ACA1F}">
            <xm:f>Values!$A$16</xm:f>
            <x14:dxf>
              <fill>
                <patternFill>
                  <bgColor rgb="FFE67E22"/>
                </patternFill>
              </fill>
            </x14:dxf>
          </x14:cfRule>
          <x14:cfRule type="cellIs" priority="12" operator="equal" id="{E89E2E35-3619-784D-9470-84D308923262}">
            <xm:f>Values!$A$17</xm:f>
            <x14:dxf>
              <fill>
                <patternFill>
                  <bgColor rgb="FFF39C12"/>
                </patternFill>
              </fill>
            </x14:dxf>
          </x14:cfRule>
          <x14:cfRule type="cellIs" priority="13" operator="equal" id="{B6509CDD-8BBE-6D46-8BA7-4D078B253912}">
            <xm:f>Values!$A$18</xm:f>
            <x14:dxf>
              <fill>
                <patternFill>
                  <bgColor rgb="FFF1C40F"/>
                </patternFill>
              </fill>
            </x14:dxf>
          </x14:cfRule>
          <x14:cfRule type="cellIs" priority="14" operator="equal" id="{99F6CAB2-1984-6E4A-B047-6A7E6435404D}">
            <xm:f>Values!$A$19</xm:f>
            <x14:dxf>
              <fill>
                <patternFill>
                  <bgColor rgb="FF27AE60"/>
                </patternFill>
              </fill>
            </x14:dxf>
          </x14:cfRule>
          <xm:sqref>D21:D31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D42B582E-2B16-1641-940C-A9A8FCF8E598}">
          <x14:formula1>
            <xm:f>Values!$A$13:$A$19</xm:f>
          </x14:formula1>
          <xm:sqref>D21:D31</xm:sqref>
        </x14:dataValidation>
        <x14:dataValidation type="list" allowBlank="1" showInputMessage="1" showErrorMessage="1" xr:uid="{D9590DB9-54B2-4947-902A-636545ED5DE0}">
          <x14:formula1>
            <xm:f>Values!$A$4:$A$10</xm:f>
          </x14:formula1>
          <xm:sqref>C21:C31</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28"/>
  <sheetViews>
    <sheetView zoomScaleNormal="100" workbookViewId="0">
      <selection activeCell="D4" sqref="D4"/>
    </sheetView>
  </sheetViews>
  <sheetFormatPr baseColWidth="10" defaultColWidth="8.6640625" defaultRowHeight="15" x14ac:dyDescent="0.2"/>
  <cols>
    <col min="2" max="2" width="123.1640625" customWidth="1"/>
    <col min="3" max="3" width="22.5" bestFit="1" customWidth="1"/>
    <col min="4" max="4" width="28.83203125" bestFit="1" customWidth="1"/>
    <col min="5" max="5" width="8.5" customWidth="1"/>
    <col min="6" max="7" width="8.5" hidden="1" customWidth="1"/>
    <col min="8" max="8" width="8.5" customWidth="1"/>
  </cols>
  <sheetData>
    <row r="1" spans="1:4" ht="59.5" customHeight="1" x14ac:dyDescent="0.2">
      <c r="A1" s="37" t="s">
        <v>381</v>
      </c>
      <c r="B1" s="37"/>
      <c r="C1" s="37"/>
      <c r="D1" s="37"/>
    </row>
    <row r="5" spans="1:4" x14ac:dyDescent="0.2">
      <c r="C5" s="7" t="s">
        <v>124</v>
      </c>
      <c r="D5" s="12">
        <f>F27</f>
        <v>0</v>
      </c>
    </row>
    <row r="7" spans="1:4" x14ac:dyDescent="0.2">
      <c r="C7" s="10" t="s">
        <v>125</v>
      </c>
      <c r="D7" s="11">
        <f>G27</f>
        <v>1</v>
      </c>
    </row>
    <row r="10" spans="1:4" ht="15" customHeight="1" x14ac:dyDescent="0.2"/>
    <row r="20" spans="1:9" s="9" customFormat="1" ht="28.5" customHeight="1" x14ac:dyDescent="0.2">
      <c r="A20" s="8" t="s">
        <v>126</v>
      </c>
      <c r="B20" s="8" t="s">
        <v>127</v>
      </c>
      <c r="C20" s="8" t="s">
        <v>128</v>
      </c>
      <c r="D20" s="8" t="s">
        <v>129</v>
      </c>
    </row>
    <row r="21" spans="1:9" ht="28.5" customHeight="1" x14ac:dyDescent="0.2">
      <c r="A21" s="2" t="s">
        <v>382</v>
      </c>
      <c r="B21" s="20" t="s">
        <v>383</v>
      </c>
      <c r="C21" s="3" t="s">
        <v>474</v>
      </c>
      <c r="D21" s="3" t="s">
        <v>474</v>
      </c>
      <c r="F21" s="5">
        <f>IF(C21="Question Not Answered",0,IF(C21="Not Applicable","",IF(C21="No Policy",0,IF(C21="Informal Policy",0.25,IF(C21="Partial Written Policy",0.5,IF(C21="Written Policy",0.75,IF(C21="Approved Written Policy",1,"INVALID")))))))</f>
        <v>0</v>
      </c>
      <c r="G21" s="5">
        <f>IF(D21="Question Not Answered",0,IF(D21="Not Applicable","",IF(D21="Not Implemented",0,IF(D21="Parts of Policy Implemented",0.25,IF(D21="Implemented on Some Systems",0.5,IF(D21="Implemented on Most Systems",0.75,IF(D21="Implemented on All Systems",1,"INVALID")))))))</f>
        <v>0</v>
      </c>
    </row>
    <row r="22" spans="1:9" ht="28.5" customHeight="1" x14ac:dyDescent="0.2">
      <c r="A22" s="2" t="s">
        <v>384</v>
      </c>
      <c r="B22" s="20" t="s">
        <v>385</v>
      </c>
      <c r="C22" s="3" t="s">
        <v>474</v>
      </c>
      <c r="D22" s="3" t="s">
        <v>474</v>
      </c>
      <c r="F22" s="5">
        <f>IF(C22="Question Not Answered",0,IF(C22="Not Applicable","",IF(C22="No Policy",0,IF(C22="Informal Policy",0.25,IF(C22="Partial Written Policy",0.5,IF(C22="Written Policy",0.75,IF(C22="Approved Written Policy",1,"INVALID")))))))</f>
        <v>0</v>
      </c>
      <c r="G22" s="5">
        <f>IF(D22="Question Not Answered",0,IF(D22="Not Applicable","",IF(D22="Not Implemented",0,IF(D22="Parts of Policy Implemented",0.25,IF(D22="Implemented on Some Systems",0.5,IF(D22="Implemented on Most Systems",0.75,IF(D22="Implemented on All Systems",1,"INVALID")))))))</f>
        <v>0</v>
      </c>
    </row>
    <row r="23" spans="1:9" ht="28.5" customHeight="1" x14ac:dyDescent="0.2">
      <c r="A23" s="2" t="s">
        <v>386</v>
      </c>
      <c r="B23" s="20" t="s">
        <v>387</v>
      </c>
      <c r="C23" s="3" t="s">
        <v>474</v>
      </c>
      <c r="D23" s="3" t="s">
        <v>474</v>
      </c>
      <c r="F23" s="5">
        <f>IF(C23="Question Not Answered",0,IF(C23="Not Applicable","",IF(C23="No Policy",0,IF(C23="Informal Policy",0.25,IF(C23="Partial Written Policy",0.5,IF(C23="Written Policy",0.75,IF(C23="Approved Written Policy",1,"INVALID")))))))</f>
        <v>0</v>
      </c>
      <c r="G23" s="5">
        <f>IF(D23="Question Not Answered",0,IF(D23="Not Applicable","",IF(D23="Not Implemented",0,IF(D23="Parts of Policy Implemented",0.25,IF(D23="Implemented on Some Systems",0.5,IF(D23="Implemented on Most Systems",0.75,IF(D23="Implemented on All Systems",1,"INVALID")))))))</f>
        <v>0</v>
      </c>
    </row>
    <row r="24" spans="1:9" ht="28.5" customHeight="1" x14ac:dyDescent="0.2">
      <c r="A24" s="2" t="s">
        <v>388</v>
      </c>
      <c r="B24" s="20" t="s">
        <v>389</v>
      </c>
      <c r="C24" s="3" t="s">
        <v>474</v>
      </c>
      <c r="D24" s="3" t="s">
        <v>474</v>
      </c>
      <c r="F24" s="5">
        <f>IF(C24="Question Not Answered",0,IF(C24="Not Applicable","",IF(C24="No Policy",0,IF(C24="Informal Policy",0.25,IF(C24="Partial Written Policy",0.5,IF(C24="Written Policy",0.75,IF(C24="Approved Written Policy",1,"INVALID")))))))</f>
        <v>0</v>
      </c>
      <c r="G24" s="5">
        <f>IF(D24="Question Not Answered",0,IF(D24="Not Applicable","",IF(D24="Not Implemented",0,IF(D24="Parts of Policy Implemented",0.25,IF(D24="Implemented on Some Systems",0.5,IF(D24="Implemented on Most Systems",0.75,IF(D24="Implemented on All Systems",1,"INVALID")))))))</f>
        <v>0</v>
      </c>
    </row>
    <row r="25" spans="1:9" ht="28.5" customHeight="1" x14ac:dyDescent="0.2">
      <c r="A25" s="2" t="s">
        <v>390</v>
      </c>
      <c r="B25" s="20" t="s">
        <v>391</v>
      </c>
      <c r="C25" s="3" t="s">
        <v>474</v>
      </c>
      <c r="D25" s="3" t="s">
        <v>474</v>
      </c>
      <c r="F25" s="5">
        <f>IF(C25="Question Not Answered",0,IF(C25="Not Applicable","",IF(C25="No Policy",0,IF(C25="Informal Policy",0.25,IF(C25="Partial Written Policy",0.5,IF(C25="Written Policy",0.75,IF(C25="Approved Written Policy",1,"INVALID")))))))</f>
        <v>0</v>
      </c>
      <c r="G25" s="5">
        <f>IF(D25="Question Not Answered",0,IF(D25="Not Applicable","",IF(D25="Not Implemented",0,IF(D25="Parts of Policy Implemented",0.25,IF(D25="Implemented on Some Systems",0.5,IF(D25="Implemented on Most Systems",0.75,IF(D25="Implemented on All Systems",1,"INVALID")))))))</f>
        <v>0</v>
      </c>
    </row>
    <row r="26" spans="1:9" x14ac:dyDescent="0.2">
      <c r="F26" s="5">
        <f>AVERAGE(F21:F25)</f>
        <v>0</v>
      </c>
      <c r="G26" s="5">
        <f>AVERAGE(G21:G25)</f>
        <v>0</v>
      </c>
    </row>
    <row r="27" spans="1:9" x14ac:dyDescent="0.2">
      <c r="F27" s="6">
        <f>AVERAGE(F26:G26)</f>
        <v>0</v>
      </c>
      <c r="G27" s="6">
        <f>1-F27</f>
        <v>1</v>
      </c>
    </row>
    <row r="28" spans="1:9" ht="30" customHeight="1" x14ac:dyDescent="0.2">
      <c r="A28" s="38" t="s">
        <v>45</v>
      </c>
      <c r="B28" s="38"/>
      <c r="C28" s="38"/>
      <c r="D28" s="38"/>
      <c r="E28" s="16"/>
      <c r="F28" s="16"/>
      <c r="G28" s="16"/>
      <c r="H28" s="16"/>
      <c r="I28" s="16"/>
    </row>
  </sheetData>
  <mergeCells count="2">
    <mergeCell ref="A1:D1"/>
    <mergeCell ref="A28:D28"/>
  </mergeCells>
  <hyperlinks>
    <hyperlink ref="A28:C28" r:id="rId1" display="This work is licensed under the AuditScripts.com Terms of Service, which can be found at http://www.auditscripts.com/terms/. For Authorized Use Only." xr:uid="{00000000-0004-0000-0E00-000000000000}"/>
  </hyperlinks>
  <pageMargins left="0.7" right="0.7" top="0.75" bottom="0.75" header="0.3" footer="0.3"/>
  <pageSetup orientation="portrait" r:id="rId2"/>
  <drawing r:id="rId3"/>
  <extLst>
    <ext xmlns:x14="http://schemas.microsoft.com/office/spreadsheetml/2009/9/main" uri="{78C0D931-6437-407d-A8EE-F0AAD7539E65}">
      <x14:conditionalFormattings>
        <x14:conditionalFormatting xmlns:xm="http://schemas.microsoft.com/office/excel/2006/main">
          <x14:cfRule type="cellIs" priority="1" operator="equal" id="{4EC95E5F-69CD-5D4D-9C0F-DB4A11F8228B}">
            <xm:f>Values!$A$4</xm:f>
            <x14:dxf>
              <fill>
                <patternFill>
                  <bgColor rgb="FF00B0F0"/>
                </patternFill>
              </fill>
            </x14:dxf>
          </x14:cfRule>
          <x14:cfRule type="cellIs" priority="2" operator="equal" id="{158B841E-EF5A-8A4A-84E0-EAACDCDFC01B}">
            <xm:f>Values!$A$5</xm:f>
            <x14:dxf>
              <fill>
                <patternFill>
                  <bgColor theme="2" tint="-9.9948118533890809E-2"/>
                </patternFill>
              </fill>
            </x14:dxf>
          </x14:cfRule>
          <x14:cfRule type="cellIs" priority="3" operator="equal" id="{2D07CE1F-6AFB-6849-A8D7-474B40DB44F4}">
            <xm:f>Values!$A$6</xm:f>
            <x14:dxf>
              <fill>
                <patternFill>
                  <bgColor rgb="FFE74C3C"/>
                </patternFill>
              </fill>
            </x14:dxf>
          </x14:cfRule>
          <x14:cfRule type="cellIs" priority="4" operator="equal" id="{C150BE30-7229-3E44-AABE-E412D4D07DC8}">
            <xm:f>Values!$A$7</xm:f>
            <x14:dxf>
              <fill>
                <patternFill>
                  <bgColor rgb="FFE67E22"/>
                </patternFill>
              </fill>
            </x14:dxf>
          </x14:cfRule>
          <x14:cfRule type="cellIs" priority="5" operator="equal" id="{532ACF27-E69D-2645-B459-F5376F0D4410}">
            <xm:f>Values!$A$8</xm:f>
            <x14:dxf>
              <fill>
                <patternFill>
                  <bgColor rgb="FFF39C12"/>
                </patternFill>
              </fill>
            </x14:dxf>
          </x14:cfRule>
          <x14:cfRule type="cellIs" priority="6" operator="equal" id="{B20635D7-4C70-7D47-99B7-50E134E3196E}">
            <xm:f>Values!$A$9</xm:f>
            <x14:dxf>
              <fill>
                <patternFill>
                  <bgColor rgb="FFF1C40F"/>
                </patternFill>
              </fill>
            </x14:dxf>
          </x14:cfRule>
          <x14:cfRule type="cellIs" priority="7" operator="equal" id="{E22ED731-8988-0941-8BFC-481956C31849}">
            <xm:f>Values!$A$10</xm:f>
            <x14:dxf>
              <fill>
                <patternFill>
                  <bgColor rgb="FF27AE60"/>
                </patternFill>
              </fill>
            </x14:dxf>
          </x14:cfRule>
          <xm:sqref>C21:C25</xm:sqref>
        </x14:conditionalFormatting>
        <x14:conditionalFormatting xmlns:xm="http://schemas.microsoft.com/office/excel/2006/main">
          <x14:cfRule type="cellIs" priority="8" operator="equal" id="{2CCDE3DA-C6D1-0048-93FF-1DB5084EB9B5}">
            <xm:f>Values!$A$13</xm:f>
            <x14:dxf>
              <fill>
                <patternFill>
                  <bgColor rgb="FF00B0F0"/>
                </patternFill>
              </fill>
            </x14:dxf>
          </x14:cfRule>
          <x14:cfRule type="cellIs" priority="9" operator="equal" id="{340C4F81-111B-BA46-A0B7-5CCE060AD7EE}">
            <xm:f>Values!$A$14</xm:f>
            <x14:dxf>
              <fill>
                <patternFill>
                  <bgColor theme="2" tint="-9.9948118533890809E-2"/>
                </patternFill>
              </fill>
            </x14:dxf>
          </x14:cfRule>
          <x14:cfRule type="cellIs" priority="10" operator="equal" id="{BCBDD077-B004-F348-9EEF-1DBFF15C777B}">
            <xm:f>Values!$A$15</xm:f>
            <x14:dxf>
              <fill>
                <patternFill>
                  <bgColor rgb="FFE74C3C"/>
                </patternFill>
              </fill>
            </x14:dxf>
          </x14:cfRule>
          <x14:cfRule type="cellIs" priority="11" operator="equal" id="{F3EE4878-18BA-3243-BFFB-CA08EC5AA7A2}">
            <xm:f>Values!$A$16</xm:f>
            <x14:dxf>
              <fill>
                <patternFill>
                  <bgColor rgb="FFE67E22"/>
                </patternFill>
              </fill>
            </x14:dxf>
          </x14:cfRule>
          <x14:cfRule type="cellIs" priority="12" operator="equal" id="{893C98E6-D16C-1448-B57E-9762D187D3BD}">
            <xm:f>Values!$A$17</xm:f>
            <x14:dxf>
              <fill>
                <patternFill>
                  <bgColor rgb="FFF39C12"/>
                </patternFill>
              </fill>
            </x14:dxf>
          </x14:cfRule>
          <x14:cfRule type="cellIs" priority="13" operator="equal" id="{201B4CF8-66E3-AA40-82DD-7F6CE6AAC6AE}">
            <xm:f>Values!$A$18</xm:f>
            <x14:dxf>
              <fill>
                <patternFill>
                  <bgColor rgb="FFF1C40F"/>
                </patternFill>
              </fill>
            </x14:dxf>
          </x14:cfRule>
          <x14:cfRule type="cellIs" priority="14" operator="equal" id="{710A6670-A536-0949-9AA0-D850543F42A5}">
            <xm:f>Values!$A$19</xm:f>
            <x14:dxf>
              <fill>
                <patternFill>
                  <bgColor rgb="FF27AE60"/>
                </patternFill>
              </fill>
            </x14:dxf>
          </x14:cfRule>
          <xm:sqref>D21:D25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BA35F748-28A1-6748-9503-B7A69503EF2D}">
          <x14:formula1>
            <xm:f>Values!$A$13:$A$19</xm:f>
          </x14:formula1>
          <xm:sqref>D21:D25</xm:sqref>
        </x14:dataValidation>
        <x14:dataValidation type="list" allowBlank="1" showInputMessage="1" showErrorMessage="1" xr:uid="{A1034ABE-1074-8A46-8FBE-37422EBCD882}">
          <x14:formula1>
            <xm:f>Values!$A$4:$A$10</xm:f>
          </x14:formula1>
          <xm:sqref>C21:C25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40"/>
  <sheetViews>
    <sheetView zoomScaleNormal="100" workbookViewId="0">
      <selection activeCell="D4" sqref="D4"/>
    </sheetView>
  </sheetViews>
  <sheetFormatPr baseColWidth="10" defaultColWidth="8.6640625" defaultRowHeight="15" x14ac:dyDescent="0.2"/>
  <cols>
    <col min="1" max="1" width="8.83203125" bestFit="1" customWidth="1"/>
    <col min="2" max="2" width="123.1640625" customWidth="1"/>
    <col min="3" max="3" width="22.5" bestFit="1" customWidth="1"/>
    <col min="4" max="4" width="28.83203125" bestFit="1" customWidth="1"/>
    <col min="6" max="7" width="9.1640625" hidden="1" customWidth="1"/>
  </cols>
  <sheetData>
    <row r="1" spans="1:4" ht="59.5" customHeight="1" x14ac:dyDescent="0.2">
      <c r="A1" s="37" t="s">
        <v>392</v>
      </c>
      <c r="B1" s="37"/>
      <c r="C1" s="37"/>
      <c r="D1" s="37"/>
    </row>
    <row r="5" spans="1:4" x14ac:dyDescent="0.2">
      <c r="C5" s="7" t="s">
        <v>124</v>
      </c>
      <c r="D5" s="12">
        <f>F39</f>
        <v>0</v>
      </c>
    </row>
    <row r="7" spans="1:4" x14ac:dyDescent="0.2">
      <c r="C7" s="10" t="s">
        <v>125</v>
      </c>
      <c r="D7" s="11">
        <f>G39</f>
        <v>1</v>
      </c>
    </row>
    <row r="10" spans="1:4" ht="15" customHeight="1" x14ac:dyDescent="0.2"/>
    <row r="20" spans="1:7" s="9" customFormat="1" ht="28.5" customHeight="1" x14ac:dyDescent="0.2">
      <c r="A20" s="8" t="s">
        <v>126</v>
      </c>
      <c r="B20" s="8" t="s">
        <v>127</v>
      </c>
      <c r="C20" s="8" t="s">
        <v>128</v>
      </c>
      <c r="D20" s="8" t="s">
        <v>129</v>
      </c>
    </row>
    <row r="21" spans="1:7" ht="28.5" customHeight="1" x14ac:dyDescent="0.2">
      <c r="A21" s="2" t="s">
        <v>393</v>
      </c>
      <c r="B21" s="25" t="s">
        <v>394</v>
      </c>
      <c r="C21" s="3" t="s">
        <v>474</v>
      </c>
      <c r="D21" s="3" t="s">
        <v>474</v>
      </c>
      <c r="F21" s="5">
        <f t="shared" ref="F21:F37" si="0">IF(C21="Question Not Answered",0,IF(C21="Not Applicable","",IF(C21="No Policy",0,IF(C21="Informal Policy",0.25,IF(C21="Partial Written Policy",0.5,IF(C21="Written Policy",0.75,IF(C21="Approved Written Policy",1,"INVALID")))))))</f>
        <v>0</v>
      </c>
      <c r="G21" s="5">
        <f t="shared" ref="G21:G37" si="1">IF(D21="Question Not Answered",0,IF(D21="Not Applicable","",IF(D21="Not Implemented",0,IF(D21="Parts of Policy Implemented",0.25,IF(D21="Implemented on Some Systems",0.5,IF(D21="Implemented on Most Systems",0.75,IF(D21="Implemented on All Systems",1,"INVALID")))))))</f>
        <v>0</v>
      </c>
    </row>
    <row r="22" spans="1:7" ht="28.5" customHeight="1" x14ac:dyDescent="0.2">
      <c r="A22" s="2" t="s">
        <v>395</v>
      </c>
      <c r="B22" s="20" t="s">
        <v>396</v>
      </c>
      <c r="C22" s="3" t="s">
        <v>474</v>
      </c>
      <c r="D22" s="3" t="s">
        <v>474</v>
      </c>
      <c r="F22" s="5">
        <f t="shared" si="0"/>
        <v>0</v>
      </c>
      <c r="G22" s="5">
        <f t="shared" si="1"/>
        <v>0</v>
      </c>
    </row>
    <row r="23" spans="1:7" ht="28.5" customHeight="1" x14ac:dyDescent="0.2">
      <c r="A23" s="2" t="s">
        <v>397</v>
      </c>
      <c r="B23" s="20" t="s">
        <v>398</v>
      </c>
      <c r="C23" s="3" t="s">
        <v>474</v>
      </c>
      <c r="D23" s="3" t="s">
        <v>474</v>
      </c>
      <c r="F23" s="5">
        <f t="shared" si="0"/>
        <v>0</v>
      </c>
      <c r="G23" s="5">
        <f t="shared" si="1"/>
        <v>0</v>
      </c>
    </row>
    <row r="24" spans="1:7" ht="28.5" customHeight="1" x14ac:dyDescent="0.2">
      <c r="A24" s="2" t="s">
        <v>399</v>
      </c>
      <c r="B24" s="20" t="s">
        <v>400</v>
      </c>
      <c r="C24" s="3" t="s">
        <v>474</v>
      </c>
      <c r="D24" s="3" t="s">
        <v>474</v>
      </c>
      <c r="F24" s="5">
        <f t="shared" si="0"/>
        <v>0</v>
      </c>
      <c r="G24" s="5">
        <f t="shared" si="1"/>
        <v>0</v>
      </c>
    </row>
    <row r="25" spans="1:7" ht="28.5" customHeight="1" x14ac:dyDescent="0.2">
      <c r="A25" s="2" t="s">
        <v>401</v>
      </c>
      <c r="B25" s="20" t="s">
        <v>402</v>
      </c>
      <c r="C25" s="3" t="s">
        <v>474</v>
      </c>
      <c r="D25" s="3" t="s">
        <v>474</v>
      </c>
      <c r="F25" s="5">
        <f t="shared" si="0"/>
        <v>0</v>
      </c>
      <c r="G25" s="5">
        <f t="shared" si="1"/>
        <v>0</v>
      </c>
    </row>
    <row r="26" spans="1:7" ht="16" x14ac:dyDescent="0.2">
      <c r="A26" s="2" t="s">
        <v>403</v>
      </c>
      <c r="B26" s="20" t="s">
        <v>404</v>
      </c>
      <c r="C26" s="3" t="s">
        <v>474</v>
      </c>
      <c r="D26" s="3" t="s">
        <v>474</v>
      </c>
      <c r="F26" s="5">
        <f t="shared" si="0"/>
        <v>0</v>
      </c>
      <c r="G26" s="5">
        <f t="shared" si="1"/>
        <v>0</v>
      </c>
    </row>
    <row r="27" spans="1:7" ht="28.5" customHeight="1" x14ac:dyDescent="0.2">
      <c r="A27" s="2" t="s">
        <v>405</v>
      </c>
      <c r="B27" s="20" t="s">
        <v>406</v>
      </c>
      <c r="C27" s="3" t="s">
        <v>474</v>
      </c>
      <c r="D27" s="3" t="s">
        <v>474</v>
      </c>
      <c r="F27" s="5">
        <f t="shared" si="0"/>
        <v>0</v>
      </c>
      <c r="G27" s="5">
        <f t="shared" si="1"/>
        <v>0</v>
      </c>
    </row>
    <row r="28" spans="1:7" ht="28.5" customHeight="1" x14ac:dyDescent="0.2">
      <c r="A28" s="2" t="s">
        <v>407</v>
      </c>
      <c r="B28" s="20" t="s">
        <v>408</v>
      </c>
      <c r="C28" s="3" t="s">
        <v>474</v>
      </c>
      <c r="D28" s="3" t="s">
        <v>474</v>
      </c>
      <c r="F28" s="5">
        <f t="shared" si="0"/>
        <v>0</v>
      </c>
      <c r="G28" s="5">
        <f t="shared" si="1"/>
        <v>0</v>
      </c>
    </row>
    <row r="29" spans="1:7" ht="28.5" customHeight="1" x14ac:dyDescent="0.2">
      <c r="A29" s="2" t="s">
        <v>409</v>
      </c>
      <c r="B29" s="20" t="s">
        <v>410</v>
      </c>
      <c r="C29" s="3" t="s">
        <v>474</v>
      </c>
      <c r="D29" s="3" t="s">
        <v>474</v>
      </c>
      <c r="F29" s="5">
        <f t="shared" si="0"/>
        <v>0</v>
      </c>
      <c r="G29" s="5">
        <f t="shared" si="1"/>
        <v>0</v>
      </c>
    </row>
    <row r="30" spans="1:7" ht="28.5" customHeight="1" x14ac:dyDescent="0.2">
      <c r="A30" s="2" t="s">
        <v>411</v>
      </c>
      <c r="B30" s="20" t="s">
        <v>412</v>
      </c>
      <c r="C30" s="3" t="s">
        <v>474</v>
      </c>
      <c r="D30" s="3" t="s">
        <v>474</v>
      </c>
      <c r="F30" s="5">
        <f t="shared" si="0"/>
        <v>0</v>
      </c>
      <c r="G30" s="5">
        <f t="shared" si="1"/>
        <v>0</v>
      </c>
    </row>
    <row r="31" spans="1:7" ht="28.5" customHeight="1" x14ac:dyDescent="0.2">
      <c r="A31" s="2" t="s">
        <v>413</v>
      </c>
      <c r="B31" s="20" t="s">
        <v>414</v>
      </c>
      <c r="C31" s="3" t="s">
        <v>474</v>
      </c>
      <c r="D31" s="3" t="s">
        <v>474</v>
      </c>
      <c r="F31" s="5">
        <f t="shared" si="0"/>
        <v>0</v>
      </c>
      <c r="G31" s="5">
        <f t="shared" si="1"/>
        <v>0</v>
      </c>
    </row>
    <row r="32" spans="1:7" ht="28.5" customHeight="1" x14ac:dyDescent="0.2">
      <c r="A32" s="2" t="s">
        <v>415</v>
      </c>
      <c r="B32" s="20" t="s">
        <v>416</v>
      </c>
      <c r="C32" s="3" t="s">
        <v>474</v>
      </c>
      <c r="D32" s="3" t="s">
        <v>474</v>
      </c>
      <c r="F32" s="5">
        <f t="shared" si="0"/>
        <v>0</v>
      </c>
      <c r="G32" s="5">
        <f t="shared" si="1"/>
        <v>0</v>
      </c>
    </row>
    <row r="33" spans="1:9" ht="28.5" customHeight="1" x14ac:dyDescent="0.2">
      <c r="A33" s="2" t="s">
        <v>417</v>
      </c>
      <c r="B33" s="20" t="s">
        <v>418</v>
      </c>
      <c r="C33" s="3" t="s">
        <v>474</v>
      </c>
      <c r="D33" s="3" t="s">
        <v>474</v>
      </c>
      <c r="F33" s="5">
        <f t="shared" si="0"/>
        <v>0</v>
      </c>
      <c r="G33" s="5">
        <f t="shared" si="1"/>
        <v>0</v>
      </c>
    </row>
    <row r="34" spans="1:9" ht="28.5" customHeight="1" x14ac:dyDescent="0.2">
      <c r="A34" s="2" t="s">
        <v>419</v>
      </c>
      <c r="B34" s="20" t="s">
        <v>420</v>
      </c>
      <c r="C34" s="3" t="s">
        <v>474</v>
      </c>
      <c r="D34" s="3" t="s">
        <v>474</v>
      </c>
      <c r="F34" s="5">
        <f t="shared" si="0"/>
        <v>0</v>
      </c>
      <c r="G34" s="5">
        <f t="shared" si="1"/>
        <v>0</v>
      </c>
    </row>
    <row r="35" spans="1:9" ht="28.5" customHeight="1" x14ac:dyDescent="0.2">
      <c r="A35" s="2" t="s">
        <v>421</v>
      </c>
      <c r="B35" s="20" t="s">
        <v>422</v>
      </c>
      <c r="C35" s="3" t="s">
        <v>474</v>
      </c>
      <c r="D35" s="3" t="s">
        <v>474</v>
      </c>
      <c r="F35" s="5">
        <f t="shared" si="0"/>
        <v>0</v>
      </c>
      <c r="G35" s="5">
        <f t="shared" si="1"/>
        <v>0</v>
      </c>
    </row>
    <row r="36" spans="1:9" ht="28.5" customHeight="1" x14ac:dyDescent="0.2">
      <c r="A36" s="2" t="s">
        <v>423</v>
      </c>
      <c r="B36" s="20" t="s">
        <v>424</v>
      </c>
      <c r="C36" s="3" t="s">
        <v>474</v>
      </c>
      <c r="D36" s="3" t="s">
        <v>474</v>
      </c>
      <c r="F36" s="5">
        <f t="shared" si="0"/>
        <v>0</v>
      </c>
      <c r="G36" s="5">
        <f t="shared" si="1"/>
        <v>0</v>
      </c>
    </row>
    <row r="37" spans="1:9" ht="28.5" customHeight="1" x14ac:dyDescent="0.2">
      <c r="A37" s="2" t="s">
        <v>425</v>
      </c>
      <c r="B37" s="20" t="s">
        <v>426</v>
      </c>
      <c r="C37" s="3" t="s">
        <v>474</v>
      </c>
      <c r="D37" s="3" t="s">
        <v>474</v>
      </c>
      <c r="F37" s="5">
        <f t="shared" si="0"/>
        <v>0</v>
      </c>
      <c r="G37" s="5">
        <f t="shared" si="1"/>
        <v>0</v>
      </c>
    </row>
    <row r="38" spans="1:9" x14ac:dyDescent="0.2">
      <c r="F38" s="5">
        <f>AVERAGE(F21:F37)</f>
        <v>0</v>
      </c>
      <c r="G38" s="5">
        <f>AVERAGE(G21:G37)</f>
        <v>0</v>
      </c>
    </row>
    <row r="39" spans="1:9" x14ac:dyDescent="0.2">
      <c r="F39" s="6">
        <f>AVERAGE(F38:G38)</f>
        <v>0</v>
      </c>
      <c r="G39" s="6">
        <f>1-F39</f>
        <v>1</v>
      </c>
    </row>
    <row r="40" spans="1:9" ht="30" customHeight="1" x14ac:dyDescent="0.2">
      <c r="A40" s="38" t="s">
        <v>45</v>
      </c>
      <c r="B40" s="38"/>
      <c r="C40" s="38"/>
      <c r="D40" s="38"/>
      <c r="E40" s="16"/>
      <c r="F40" s="16"/>
      <c r="G40" s="16"/>
      <c r="H40" s="16"/>
      <c r="I40" s="16"/>
    </row>
  </sheetData>
  <mergeCells count="2">
    <mergeCell ref="A1:D1"/>
    <mergeCell ref="A40:D40"/>
  </mergeCells>
  <hyperlinks>
    <hyperlink ref="A40:C40" r:id="rId1" display="This work is licensed under the AuditScripts.com Terms of Service, which can be found at http://www.auditscripts.com/terms/. For Authorized Use Only." xr:uid="{00000000-0004-0000-0F00-000000000000}"/>
  </hyperlinks>
  <pageMargins left="0.7" right="0.7" top="0.75" bottom="0.75" header="0.3" footer="0.3"/>
  <pageSetup orientation="portrait" r:id="rId2"/>
  <drawing r:id="rId3"/>
  <extLst>
    <ext xmlns:x14="http://schemas.microsoft.com/office/spreadsheetml/2009/9/main" uri="{78C0D931-6437-407d-A8EE-F0AAD7539E65}">
      <x14:conditionalFormattings>
        <x14:conditionalFormatting xmlns:xm="http://schemas.microsoft.com/office/excel/2006/main">
          <x14:cfRule type="cellIs" priority="1" operator="equal" id="{18EC621B-ED5B-C740-AAC9-E1C60C3B192E}">
            <xm:f>Values!$A$4</xm:f>
            <x14:dxf>
              <fill>
                <patternFill>
                  <bgColor rgb="FF00B0F0"/>
                </patternFill>
              </fill>
            </x14:dxf>
          </x14:cfRule>
          <x14:cfRule type="cellIs" priority="2" operator="equal" id="{F907CF22-E3B4-BF43-8ABA-CF451093265E}">
            <xm:f>Values!$A$5</xm:f>
            <x14:dxf>
              <fill>
                <patternFill>
                  <bgColor theme="2" tint="-9.9948118533890809E-2"/>
                </patternFill>
              </fill>
            </x14:dxf>
          </x14:cfRule>
          <x14:cfRule type="cellIs" priority="3" operator="equal" id="{79F256C3-AC87-5041-B591-91C5F6D4C45B}">
            <xm:f>Values!$A$6</xm:f>
            <x14:dxf>
              <fill>
                <patternFill>
                  <bgColor rgb="FFE74C3C"/>
                </patternFill>
              </fill>
            </x14:dxf>
          </x14:cfRule>
          <x14:cfRule type="cellIs" priority="4" operator="equal" id="{C32A1EE8-CB16-A74A-96A2-0635B3C965A3}">
            <xm:f>Values!$A$7</xm:f>
            <x14:dxf>
              <fill>
                <patternFill>
                  <bgColor rgb="FFE67E22"/>
                </patternFill>
              </fill>
            </x14:dxf>
          </x14:cfRule>
          <x14:cfRule type="cellIs" priority="5" operator="equal" id="{690A8EB1-3550-C641-8093-6BDBA200C6D5}">
            <xm:f>Values!$A$8</xm:f>
            <x14:dxf>
              <fill>
                <patternFill>
                  <bgColor rgb="FFF39C12"/>
                </patternFill>
              </fill>
            </x14:dxf>
          </x14:cfRule>
          <x14:cfRule type="cellIs" priority="6" operator="equal" id="{38771BAA-7AFB-6442-94AC-AB1726BD31B6}">
            <xm:f>Values!$A$9</xm:f>
            <x14:dxf>
              <fill>
                <patternFill>
                  <bgColor rgb="FFF1C40F"/>
                </patternFill>
              </fill>
            </x14:dxf>
          </x14:cfRule>
          <x14:cfRule type="cellIs" priority="7" operator="equal" id="{6F0AE2BC-4AC5-9740-9957-903DA6943351}">
            <xm:f>Values!$A$10</xm:f>
            <x14:dxf>
              <fill>
                <patternFill>
                  <bgColor rgb="FF27AE60"/>
                </patternFill>
              </fill>
            </x14:dxf>
          </x14:cfRule>
          <xm:sqref>C21:C37</xm:sqref>
        </x14:conditionalFormatting>
        <x14:conditionalFormatting xmlns:xm="http://schemas.microsoft.com/office/excel/2006/main">
          <x14:cfRule type="cellIs" priority="8" operator="equal" id="{940A82D1-B44D-274C-81C2-C6C46A95AF60}">
            <xm:f>Values!$A$13</xm:f>
            <x14:dxf>
              <fill>
                <patternFill>
                  <bgColor rgb="FF00B0F0"/>
                </patternFill>
              </fill>
            </x14:dxf>
          </x14:cfRule>
          <x14:cfRule type="cellIs" priority="9" operator="equal" id="{5FF9A3D7-5D56-3349-B653-419DBEE2C910}">
            <xm:f>Values!$A$14</xm:f>
            <x14:dxf>
              <fill>
                <patternFill>
                  <bgColor theme="2" tint="-9.9948118533890809E-2"/>
                </patternFill>
              </fill>
            </x14:dxf>
          </x14:cfRule>
          <x14:cfRule type="cellIs" priority="10" operator="equal" id="{9885D0E2-F0E0-9D4F-AADD-D794788C0883}">
            <xm:f>Values!$A$15</xm:f>
            <x14:dxf>
              <fill>
                <patternFill>
                  <bgColor rgb="FFE74C3C"/>
                </patternFill>
              </fill>
            </x14:dxf>
          </x14:cfRule>
          <x14:cfRule type="cellIs" priority="11" operator="equal" id="{17F3F4B5-590C-A84A-9EAD-4322C2468BF4}">
            <xm:f>Values!$A$16</xm:f>
            <x14:dxf>
              <fill>
                <patternFill>
                  <bgColor rgb="FFE67E22"/>
                </patternFill>
              </fill>
            </x14:dxf>
          </x14:cfRule>
          <x14:cfRule type="cellIs" priority="12" operator="equal" id="{5DB5AFB1-74CD-1441-924B-2BAEF457DD60}">
            <xm:f>Values!$A$17</xm:f>
            <x14:dxf>
              <fill>
                <patternFill>
                  <bgColor rgb="FFF39C12"/>
                </patternFill>
              </fill>
            </x14:dxf>
          </x14:cfRule>
          <x14:cfRule type="cellIs" priority="13" operator="equal" id="{91EB42BA-F537-C34D-8ECE-F073AF6FAE0E}">
            <xm:f>Values!$A$18</xm:f>
            <x14:dxf>
              <fill>
                <patternFill>
                  <bgColor rgb="FFF1C40F"/>
                </patternFill>
              </fill>
            </x14:dxf>
          </x14:cfRule>
          <x14:cfRule type="cellIs" priority="14" operator="equal" id="{A804465E-AFF6-1348-B3C5-ED19D2D5F2B2}">
            <xm:f>Values!$A$19</xm:f>
            <x14:dxf>
              <fill>
                <patternFill>
                  <bgColor rgb="FF27AE60"/>
                </patternFill>
              </fill>
            </x14:dxf>
          </x14:cfRule>
          <xm:sqref>D21:D37</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A3156516-F02F-4F4F-9AED-33A45BA6352C}">
          <x14:formula1>
            <xm:f>Values!$A$13:$A$19</xm:f>
          </x14:formula1>
          <xm:sqref>D21:D37</xm:sqref>
        </x14:dataValidation>
        <x14:dataValidation type="list" allowBlank="1" showInputMessage="1" showErrorMessage="1" xr:uid="{AF5AC3C9-8EC9-4444-91BF-C6CCF9180376}">
          <x14:formula1>
            <xm:f>Values!$A$4:$A$10</xm:f>
          </x14:formula1>
          <xm:sqref>C21:C37</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27"/>
  <sheetViews>
    <sheetView zoomScaleNormal="100" workbookViewId="0">
      <selection activeCell="D4" sqref="D4"/>
    </sheetView>
  </sheetViews>
  <sheetFormatPr baseColWidth="10" defaultColWidth="8.6640625" defaultRowHeight="15" x14ac:dyDescent="0.2"/>
  <cols>
    <col min="2" max="2" width="123.1640625" customWidth="1"/>
    <col min="3" max="3" width="22.5" bestFit="1" customWidth="1"/>
    <col min="4" max="4" width="28.83203125" bestFit="1" customWidth="1"/>
    <col min="5" max="5" width="8.6640625" customWidth="1"/>
    <col min="6" max="7" width="9.1640625" hidden="1" customWidth="1"/>
  </cols>
  <sheetData>
    <row r="1" spans="1:4" ht="59.5" customHeight="1" x14ac:dyDescent="0.2">
      <c r="A1" s="37" t="s">
        <v>427</v>
      </c>
      <c r="B1" s="37"/>
      <c r="C1" s="37"/>
      <c r="D1" s="37"/>
    </row>
    <row r="5" spans="1:4" x14ac:dyDescent="0.2">
      <c r="C5" s="7" t="s">
        <v>124</v>
      </c>
      <c r="D5" s="12">
        <f>F26</f>
        <v>0</v>
      </c>
    </row>
    <row r="7" spans="1:4" x14ac:dyDescent="0.2">
      <c r="C7" s="10" t="s">
        <v>125</v>
      </c>
      <c r="D7" s="11">
        <f>G26</f>
        <v>1</v>
      </c>
    </row>
    <row r="10" spans="1:4" ht="15" customHeight="1" x14ac:dyDescent="0.2"/>
    <row r="20" spans="1:9" s="9" customFormat="1" ht="28.5" customHeight="1" x14ac:dyDescent="0.2">
      <c r="A20" s="8" t="s">
        <v>126</v>
      </c>
      <c r="B20" s="8" t="s">
        <v>127</v>
      </c>
      <c r="C20" s="8" t="s">
        <v>128</v>
      </c>
      <c r="D20" s="8" t="s">
        <v>129</v>
      </c>
    </row>
    <row r="21" spans="1:9" ht="28.5" customHeight="1" x14ac:dyDescent="0.2">
      <c r="A21" s="2" t="s">
        <v>428</v>
      </c>
      <c r="B21" s="25" t="s">
        <v>429</v>
      </c>
      <c r="C21" s="3" t="s">
        <v>474</v>
      </c>
      <c r="D21" s="3" t="s">
        <v>474</v>
      </c>
      <c r="F21" s="5">
        <f>IF(C21="Question Not Answered",0,IF(C21="Not Applicable","",IF(C21="No Policy",0,IF(C21="Informal Policy",0.25,IF(C21="Partial Written Policy",0.5,IF(C21="Written Policy",0.75,IF(C21="Approved Written Policy",1,"INVALID")))))))</f>
        <v>0</v>
      </c>
      <c r="G21" s="5">
        <f>IF(D21="Question Not Answered",0,IF(D21="Not Applicable","",IF(D21="Not Implemented",0,IF(D21="Parts of Policy Implemented",0.25,IF(D21="Implemented on Some Systems",0.5,IF(D21="Implemented on Most Systems",0.75,IF(D21="Implemented on All Systems",1,"INVALID")))))))</f>
        <v>0</v>
      </c>
    </row>
    <row r="22" spans="1:9" ht="28.5" customHeight="1" x14ac:dyDescent="0.2">
      <c r="A22" s="2" t="s">
        <v>430</v>
      </c>
      <c r="B22" s="25" t="s">
        <v>431</v>
      </c>
      <c r="C22" s="3" t="s">
        <v>474</v>
      </c>
      <c r="D22" s="3" t="s">
        <v>474</v>
      </c>
      <c r="F22" s="5">
        <f>IF(C22="Question Not Answered",0,IF(C22="Not Applicable","",IF(C22="No Policy",0,IF(C22="Informal Policy",0.25,IF(C22="Partial Written Policy",0.5,IF(C22="Written Policy",0.75,IF(C22="Approved Written Policy",1,"INVALID")))))))</f>
        <v>0</v>
      </c>
      <c r="G22" s="5">
        <f>IF(D22="Question Not Answered",0,IF(D22="Not Applicable","",IF(D22="Not Implemented",0,IF(D22="Parts of Policy Implemented",0.25,IF(D22="Implemented on Some Systems",0.5,IF(D22="Implemented on Most Systems",0.75,IF(D22="Implemented on All Systems",1,"INVALID")))))))</f>
        <v>0</v>
      </c>
    </row>
    <row r="23" spans="1:9" ht="28.5" customHeight="1" x14ac:dyDescent="0.2">
      <c r="A23" s="2" t="s">
        <v>432</v>
      </c>
      <c r="B23" s="25" t="s">
        <v>433</v>
      </c>
      <c r="C23" s="3" t="s">
        <v>474</v>
      </c>
      <c r="D23" s="3" t="s">
        <v>474</v>
      </c>
      <c r="F23" s="5">
        <f>IF(C23="Question Not Answered",0,IF(C23="Not Applicable","",IF(C23="No Policy",0,IF(C23="Informal Policy",0.25,IF(C23="Partial Written Policy",0.5,IF(C23="Written Policy",0.75,IF(C23="Approved Written Policy",1,"INVALID")))))))</f>
        <v>0</v>
      </c>
      <c r="G23" s="5">
        <f>IF(D23="Question Not Answered",0,IF(D23="Not Applicable","",IF(D23="Not Implemented",0,IF(D23="Parts of Policy Implemented",0.25,IF(D23="Implemented on Some Systems",0.5,IF(D23="Implemented on Most Systems",0.75,IF(D23="Implemented on All Systems",1,"INVALID")))))))</f>
        <v>0</v>
      </c>
    </row>
    <row r="24" spans="1:9" ht="28.5" customHeight="1" x14ac:dyDescent="0.2">
      <c r="A24" s="2" t="s">
        <v>434</v>
      </c>
      <c r="B24" s="25" t="s">
        <v>435</v>
      </c>
      <c r="C24" s="3" t="s">
        <v>474</v>
      </c>
      <c r="D24" s="3" t="s">
        <v>474</v>
      </c>
      <c r="F24" s="5">
        <f>IF(C24="Question Not Answered",0,IF(C24="Not Applicable","",IF(C24="No Policy",0,IF(C24="Informal Policy",0.25,IF(C24="Partial Written Policy",0.5,IF(C24="Written Policy",0.75,IF(C24="Approved Written Policy",1,"INVALID")))))))</f>
        <v>0</v>
      </c>
      <c r="G24" s="5">
        <f>IF(D24="Question Not Answered",0,IF(D24="Not Applicable","",IF(D24="Not Implemented",0,IF(D24="Parts of Policy Implemented",0.25,IF(D24="Implemented on Some Systems",0.5,IF(D24="Implemented on Most Systems",0.75,IF(D24="Implemented on All Systems",1,"INVALID")))))))</f>
        <v>0</v>
      </c>
    </row>
    <row r="25" spans="1:9" x14ac:dyDescent="0.2">
      <c r="F25" s="5">
        <f>AVERAGE(F21:F24)</f>
        <v>0</v>
      </c>
      <c r="G25" s="5">
        <f>AVERAGE(G21:G24)</f>
        <v>0</v>
      </c>
    </row>
    <row r="26" spans="1:9" x14ac:dyDescent="0.2">
      <c r="F26" s="6">
        <f>AVERAGE(F25:G25)</f>
        <v>0</v>
      </c>
      <c r="G26" s="6">
        <f>1-F26</f>
        <v>1</v>
      </c>
    </row>
    <row r="27" spans="1:9" ht="30" customHeight="1" x14ac:dyDescent="0.2">
      <c r="A27" s="38" t="s">
        <v>45</v>
      </c>
      <c r="B27" s="38"/>
      <c r="C27" s="38"/>
      <c r="D27" s="38"/>
      <c r="E27" s="16"/>
      <c r="F27" s="16"/>
      <c r="G27" s="16"/>
      <c r="H27" s="16"/>
      <c r="I27" s="16"/>
    </row>
  </sheetData>
  <mergeCells count="2">
    <mergeCell ref="A1:D1"/>
    <mergeCell ref="A27:D27"/>
  </mergeCells>
  <hyperlinks>
    <hyperlink ref="A27:C27" r:id="rId1" display="This work is licensed under the AuditScripts.com Terms of Service, which can be found at http://www.auditscripts.com/terms/. For Authorized Use Only." xr:uid="{00000000-0004-0000-1000-000000000000}"/>
  </hyperlinks>
  <pageMargins left="0.7" right="0.7" top="0.75" bottom="0.75" header="0.3" footer="0.3"/>
  <pageSetup orientation="portrait" r:id="rId2"/>
  <drawing r:id="rId3"/>
  <extLst>
    <ext xmlns:x14="http://schemas.microsoft.com/office/spreadsheetml/2009/9/main" uri="{78C0D931-6437-407d-A8EE-F0AAD7539E65}">
      <x14:conditionalFormattings>
        <x14:conditionalFormatting xmlns:xm="http://schemas.microsoft.com/office/excel/2006/main">
          <x14:cfRule type="cellIs" priority="1" operator="equal" id="{7301A9BB-01DD-4342-A1AB-F0F346846FBF}">
            <xm:f>Values!$A$4</xm:f>
            <x14:dxf>
              <fill>
                <patternFill>
                  <bgColor rgb="FF00B0F0"/>
                </patternFill>
              </fill>
            </x14:dxf>
          </x14:cfRule>
          <x14:cfRule type="cellIs" priority="2" operator="equal" id="{3A88EDFD-99CC-7242-98FE-23487CD1F77C}">
            <xm:f>Values!$A$5</xm:f>
            <x14:dxf>
              <fill>
                <patternFill>
                  <bgColor theme="2" tint="-9.9948118533890809E-2"/>
                </patternFill>
              </fill>
            </x14:dxf>
          </x14:cfRule>
          <x14:cfRule type="cellIs" priority="3" operator="equal" id="{41D33440-8418-6B45-89F9-655CB80B28A0}">
            <xm:f>Values!$A$6</xm:f>
            <x14:dxf>
              <fill>
                <patternFill>
                  <bgColor rgb="FFE74C3C"/>
                </patternFill>
              </fill>
            </x14:dxf>
          </x14:cfRule>
          <x14:cfRule type="cellIs" priority="4" operator="equal" id="{2739970B-5A90-C341-8204-07A7C4C6B56A}">
            <xm:f>Values!$A$7</xm:f>
            <x14:dxf>
              <fill>
                <patternFill>
                  <bgColor rgb="FFE67E22"/>
                </patternFill>
              </fill>
            </x14:dxf>
          </x14:cfRule>
          <x14:cfRule type="cellIs" priority="5" operator="equal" id="{B2CE7150-8AC9-8944-9307-DCDFB5BA4337}">
            <xm:f>Values!$A$8</xm:f>
            <x14:dxf>
              <fill>
                <patternFill>
                  <bgColor rgb="FFF39C12"/>
                </patternFill>
              </fill>
            </x14:dxf>
          </x14:cfRule>
          <x14:cfRule type="cellIs" priority="6" operator="equal" id="{1F38C7C4-1678-9641-A5FE-A95D583E8642}">
            <xm:f>Values!$A$9</xm:f>
            <x14:dxf>
              <fill>
                <patternFill>
                  <bgColor rgb="FFF1C40F"/>
                </patternFill>
              </fill>
            </x14:dxf>
          </x14:cfRule>
          <x14:cfRule type="cellIs" priority="7" operator="equal" id="{6F0AAD90-C19E-304E-AA7F-26F35A3E14B7}">
            <xm:f>Values!$A$10</xm:f>
            <x14:dxf>
              <fill>
                <patternFill>
                  <bgColor rgb="FF27AE60"/>
                </patternFill>
              </fill>
            </x14:dxf>
          </x14:cfRule>
          <xm:sqref>C21:C24</xm:sqref>
        </x14:conditionalFormatting>
        <x14:conditionalFormatting xmlns:xm="http://schemas.microsoft.com/office/excel/2006/main">
          <x14:cfRule type="cellIs" priority="8" operator="equal" id="{360BD055-0EE9-2149-8C9A-0E3D726279AF}">
            <xm:f>Values!$A$13</xm:f>
            <x14:dxf>
              <fill>
                <patternFill>
                  <bgColor rgb="FF00B0F0"/>
                </patternFill>
              </fill>
            </x14:dxf>
          </x14:cfRule>
          <x14:cfRule type="cellIs" priority="9" operator="equal" id="{B5B301B0-31A1-844C-9C4D-64EFB65751BA}">
            <xm:f>Values!$A$14</xm:f>
            <x14:dxf>
              <fill>
                <patternFill>
                  <bgColor theme="2" tint="-9.9948118533890809E-2"/>
                </patternFill>
              </fill>
            </x14:dxf>
          </x14:cfRule>
          <x14:cfRule type="cellIs" priority="10" operator="equal" id="{4544E9D7-2817-2A44-A927-5DC06FBC4B3A}">
            <xm:f>Values!$A$15</xm:f>
            <x14:dxf>
              <fill>
                <patternFill>
                  <bgColor rgb="FFE74C3C"/>
                </patternFill>
              </fill>
            </x14:dxf>
          </x14:cfRule>
          <x14:cfRule type="cellIs" priority="11" operator="equal" id="{31497DC1-3A99-EB4F-AB0D-0DA8AEFB4BDE}">
            <xm:f>Values!$A$16</xm:f>
            <x14:dxf>
              <fill>
                <patternFill>
                  <bgColor rgb="FFE67E22"/>
                </patternFill>
              </fill>
            </x14:dxf>
          </x14:cfRule>
          <x14:cfRule type="cellIs" priority="12" operator="equal" id="{101F5740-1D20-7444-9EDD-38545F8843B4}">
            <xm:f>Values!$A$17</xm:f>
            <x14:dxf>
              <fill>
                <patternFill>
                  <bgColor rgb="FFF39C12"/>
                </patternFill>
              </fill>
            </x14:dxf>
          </x14:cfRule>
          <x14:cfRule type="cellIs" priority="13" operator="equal" id="{A3129EAE-E639-6F41-AE9D-64EACE013406}">
            <xm:f>Values!$A$18</xm:f>
            <x14:dxf>
              <fill>
                <patternFill>
                  <bgColor rgb="FFF1C40F"/>
                </patternFill>
              </fill>
            </x14:dxf>
          </x14:cfRule>
          <x14:cfRule type="cellIs" priority="14" operator="equal" id="{040D3C36-6805-074A-8D5D-896DAEBA52A0}">
            <xm:f>Values!$A$19</xm:f>
            <x14:dxf>
              <fill>
                <patternFill>
                  <bgColor rgb="FF27AE60"/>
                </patternFill>
              </fill>
            </x14:dxf>
          </x14:cfRule>
          <xm:sqref>D21:D24</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564F8053-A110-1241-95F3-D7D9A37FBEA9}">
          <x14:formula1>
            <xm:f>Values!$A$13:$A$19</xm:f>
          </x14:formula1>
          <xm:sqref>D21:D24</xm:sqref>
        </x14:dataValidation>
        <x14:dataValidation type="list" allowBlank="1" showInputMessage="1" showErrorMessage="1" xr:uid="{FED9C40C-3B65-A247-8C5C-200C16DBEF3D}">
          <x14:formula1>
            <xm:f>Values!$A$4:$A$10</xm:f>
          </x14:formula1>
          <xm:sqref>C21:C24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40"/>
  <sheetViews>
    <sheetView zoomScaleNormal="100" workbookViewId="0">
      <selection activeCell="D4" sqref="D4"/>
    </sheetView>
  </sheetViews>
  <sheetFormatPr baseColWidth="10" defaultColWidth="8.6640625" defaultRowHeight="15" x14ac:dyDescent="0.2"/>
  <cols>
    <col min="2" max="2" width="123.1640625" customWidth="1"/>
    <col min="3" max="3" width="24.83203125" bestFit="1" customWidth="1"/>
    <col min="4" max="4" width="32.6640625" bestFit="1" customWidth="1"/>
    <col min="6" max="7" width="9.1640625" hidden="1" customWidth="1"/>
  </cols>
  <sheetData>
    <row r="1" spans="1:4" ht="59.5" customHeight="1" x14ac:dyDescent="0.2">
      <c r="A1" s="37" t="s">
        <v>436</v>
      </c>
      <c r="B1" s="37"/>
      <c r="C1" s="37"/>
      <c r="D1" s="37"/>
    </row>
    <row r="5" spans="1:4" x14ac:dyDescent="0.2">
      <c r="C5" s="7" t="s">
        <v>124</v>
      </c>
      <c r="D5" s="12">
        <f>F39</f>
        <v>0</v>
      </c>
    </row>
    <row r="7" spans="1:4" x14ac:dyDescent="0.2">
      <c r="C7" s="10" t="s">
        <v>125</v>
      </c>
      <c r="D7" s="11">
        <f>G39</f>
        <v>1</v>
      </c>
    </row>
    <row r="10" spans="1:4" ht="15" customHeight="1" x14ac:dyDescent="0.2"/>
    <row r="20" spans="1:7" s="9" customFormat="1" ht="28.5" customHeight="1" x14ac:dyDescent="0.2">
      <c r="A20" s="8" t="s">
        <v>126</v>
      </c>
      <c r="B20" s="8" t="s">
        <v>127</v>
      </c>
      <c r="C20" s="8" t="s">
        <v>128</v>
      </c>
      <c r="D20" s="8" t="s">
        <v>129</v>
      </c>
    </row>
    <row r="21" spans="1:7" ht="28.5" customHeight="1" x14ac:dyDescent="0.2">
      <c r="A21" s="2" t="s">
        <v>437</v>
      </c>
      <c r="B21" s="25" t="s">
        <v>438</v>
      </c>
      <c r="C21" s="3" t="s">
        <v>474</v>
      </c>
      <c r="D21" s="3" t="s">
        <v>474</v>
      </c>
      <c r="F21" s="5">
        <f t="shared" ref="F21:F37" si="0">IF(C21="Question Not Answered",0,IF(C21="Not Applicable","",IF(C21="No Policy",0,IF(C21="Informal Policy",0.25,IF(C21="Partial Written Policy",0.5,IF(C21="Written Policy",0.75,IF(C21="Approved Written Policy",1,"INVALID")))))))</f>
        <v>0</v>
      </c>
      <c r="G21" s="5">
        <f t="shared" ref="G21:G37" si="1">IF(D21="Question Not Answered",0,IF(D21="Not Applicable","",IF(D21="Not Implemented",0,IF(D21="Parts of Policy Implemented",0.25,IF(D21="Implemented on Some Systems",0.5,IF(D21="Implemented on Most Systems",0.75,IF(D21="Implemented on All Systems",1,"INVALID")))))))</f>
        <v>0</v>
      </c>
    </row>
    <row r="22" spans="1:7" ht="28.5" customHeight="1" x14ac:dyDescent="0.2">
      <c r="A22" s="2" t="s">
        <v>439</v>
      </c>
      <c r="B22" s="25" t="s">
        <v>440</v>
      </c>
      <c r="C22" s="3" t="s">
        <v>474</v>
      </c>
      <c r="D22" s="3" t="s">
        <v>474</v>
      </c>
      <c r="F22" s="5">
        <f t="shared" si="0"/>
        <v>0</v>
      </c>
      <c r="G22" s="5">
        <f t="shared" si="1"/>
        <v>0</v>
      </c>
    </row>
    <row r="23" spans="1:7" ht="28.5" customHeight="1" x14ac:dyDescent="0.2">
      <c r="A23" s="2" t="s">
        <v>441</v>
      </c>
      <c r="B23" s="25" t="s">
        <v>442</v>
      </c>
      <c r="C23" s="3" t="s">
        <v>474</v>
      </c>
      <c r="D23" s="3" t="s">
        <v>474</v>
      </c>
      <c r="F23" s="5">
        <f t="shared" si="0"/>
        <v>0</v>
      </c>
      <c r="G23" s="5">
        <f t="shared" si="1"/>
        <v>0</v>
      </c>
    </row>
    <row r="24" spans="1:7" ht="28.5" customHeight="1" x14ac:dyDescent="0.2">
      <c r="A24" s="2" t="s">
        <v>443</v>
      </c>
      <c r="B24" s="25" t="s">
        <v>444</v>
      </c>
      <c r="C24" s="3" t="s">
        <v>474</v>
      </c>
      <c r="D24" s="3" t="s">
        <v>474</v>
      </c>
      <c r="F24" s="5">
        <f t="shared" si="0"/>
        <v>0</v>
      </c>
      <c r="G24" s="5">
        <f t="shared" si="1"/>
        <v>0</v>
      </c>
    </row>
    <row r="25" spans="1:7" ht="28.5" customHeight="1" x14ac:dyDescent="0.2">
      <c r="A25" s="2" t="s">
        <v>445</v>
      </c>
      <c r="B25" s="25" t="s">
        <v>446</v>
      </c>
      <c r="C25" s="3" t="s">
        <v>474</v>
      </c>
      <c r="D25" s="3" t="s">
        <v>474</v>
      </c>
      <c r="F25" s="5">
        <f t="shared" si="0"/>
        <v>0</v>
      </c>
      <c r="G25" s="5">
        <f t="shared" si="1"/>
        <v>0</v>
      </c>
    </row>
    <row r="26" spans="1:7" ht="28.5" customHeight="1" x14ac:dyDescent="0.2">
      <c r="A26" s="2" t="s">
        <v>447</v>
      </c>
      <c r="B26" s="25" t="s">
        <v>448</v>
      </c>
      <c r="C26" s="3" t="s">
        <v>474</v>
      </c>
      <c r="D26" s="3" t="s">
        <v>474</v>
      </c>
      <c r="F26" s="5">
        <f t="shared" si="0"/>
        <v>0</v>
      </c>
      <c r="G26" s="5">
        <f t="shared" si="1"/>
        <v>0</v>
      </c>
    </row>
    <row r="27" spans="1:7" ht="28.5" customHeight="1" x14ac:dyDescent="0.2">
      <c r="A27" s="2" t="s">
        <v>449</v>
      </c>
      <c r="B27" s="25" t="s">
        <v>450</v>
      </c>
      <c r="C27" s="3" t="s">
        <v>474</v>
      </c>
      <c r="D27" s="3" t="s">
        <v>474</v>
      </c>
      <c r="F27" s="5">
        <f t="shared" si="0"/>
        <v>0</v>
      </c>
      <c r="G27" s="5">
        <f t="shared" si="1"/>
        <v>0</v>
      </c>
    </row>
    <row r="28" spans="1:7" ht="28.5" customHeight="1" x14ac:dyDescent="0.2">
      <c r="A28" s="2" t="s">
        <v>451</v>
      </c>
      <c r="B28" s="25" t="s">
        <v>452</v>
      </c>
      <c r="C28" s="3" t="s">
        <v>474</v>
      </c>
      <c r="D28" s="3" t="s">
        <v>474</v>
      </c>
      <c r="F28" s="5">
        <f t="shared" si="0"/>
        <v>0</v>
      </c>
      <c r="G28" s="5">
        <f t="shared" si="1"/>
        <v>0</v>
      </c>
    </row>
    <row r="29" spans="1:7" ht="28.5" customHeight="1" x14ac:dyDescent="0.2">
      <c r="A29" s="2" t="s">
        <v>453</v>
      </c>
      <c r="B29" s="25" t="s">
        <v>454</v>
      </c>
      <c r="C29" s="3" t="s">
        <v>474</v>
      </c>
      <c r="D29" s="3" t="s">
        <v>474</v>
      </c>
      <c r="F29" s="5">
        <f t="shared" si="0"/>
        <v>0</v>
      </c>
      <c r="G29" s="5">
        <f t="shared" si="1"/>
        <v>0</v>
      </c>
    </row>
    <row r="30" spans="1:7" ht="28.5" customHeight="1" x14ac:dyDescent="0.2">
      <c r="A30" s="2" t="s">
        <v>455</v>
      </c>
      <c r="B30" s="25" t="s">
        <v>456</v>
      </c>
      <c r="C30" s="3" t="s">
        <v>474</v>
      </c>
      <c r="D30" s="3" t="s">
        <v>474</v>
      </c>
      <c r="F30" s="5">
        <f t="shared" si="0"/>
        <v>0</v>
      </c>
      <c r="G30" s="5">
        <f t="shared" si="1"/>
        <v>0</v>
      </c>
    </row>
    <row r="31" spans="1:7" ht="28.5" customHeight="1" x14ac:dyDescent="0.2">
      <c r="A31" s="2" t="s">
        <v>457</v>
      </c>
      <c r="B31" s="25" t="s">
        <v>458</v>
      </c>
      <c r="C31" s="3" t="s">
        <v>474</v>
      </c>
      <c r="D31" s="3" t="s">
        <v>474</v>
      </c>
      <c r="F31" s="5">
        <f t="shared" si="0"/>
        <v>0</v>
      </c>
      <c r="G31" s="5">
        <f t="shared" si="1"/>
        <v>0</v>
      </c>
    </row>
    <row r="32" spans="1:7" ht="28.5" customHeight="1" x14ac:dyDescent="0.2">
      <c r="A32" s="2" t="s">
        <v>459</v>
      </c>
      <c r="B32" s="25" t="s">
        <v>460</v>
      </c>
      <c r="C32" s="3" t="s">
        <v>474</v>
      </c>
      <c r="D32" s="3" t="s">
        <v>474</v>
      </c>
      <c r="F32" s="5">
        <f t="shared" si="0"/>
        <v>0</v>
      </c>
      <c r="G32" s="5">
        <f t="shared" si="1"/>
        <v>0</v>
      </c>
    </row>
    <row r="33" spans="1:9" ht="28.5" customHeight="1" x14ac:dyDescent="0.2">
      <c r="A33" s="2" t="s">
        <v>461</v>
      </c>
      <c r="B33" s="25" t="s">
        <v>462</v>
      </c>
      <c r="C33" s="3" t="s">
        <v>474</v>
      </c>
      <c r="D33" s="3" t="s">
        <v>474</v>
      </c>
      <c r="F33" s="5">
        <f t="shared" si="0"/>
        <v>0</v>
      </c>
      <c r="G33" s="5">
        <f t="shared" si="1"/>
        <v>0</v>
      </c>
    </row>
    <row r="34" spans="1:9" ht="28.5" customHeight="1" x14ac:dyDescent="0.2">
      <c r="A34" s="2" t="s">
        <v>463</v>
      </c>
      <c r="B34" s="25" t="s">
        <v>464</v>
      </c>
      <c r="C34" s="3" t="s">
        <v>474</v>
      </c>
      <c r="D34" s="3" t="s">
        <v>474</v>
      </c>
      <c r="F34" s="5">
        <f t="shared" si="0"/>
        <v>0</v>
      </c>
      <c r="G34" s="5">
        <f t="shared" si="1"/>
        <v>0</v>
      </c>
    </row>
    <row r="35" spans="1:9" ht="28.5" customHeight="1" x14ac:dyDescent="0.2">
      <c r="A35" s="2" t="s">
        <v>465</v>
      </c>
      <c r="B35" s="25" t="s">
        <v>466</v>
      </c>
      <c r="C35" s="3" t="s">
        <v>474</v>
      </c>
      <c r="D35" s="3" t="s">
        <v>474</v>
      </c>
      <c r="F35" s="5">
        <f t="shared" si="0"/>
        <v>0</v>
      </c>
      <c r="G35" s="5">
        <f t="shared" si="1"/>
        <v>0</v>
      </c>
    </row>
    <row r="36" spans="1:9" ht="28.5" customHeight="1" x14ac:dyDescent="0.2">
      <c r="A36" s="2" t="s">
        <v>467</v>
      </c>
      <c r="B36" s="25" t="s">
        <v>468</v>
      </c>
      <c r="C36" s="3" t="s">
        <v>474</v>
      </c>
      <c r="D36" s="3" t="s">
        <v>474</v>
      </c>
      <c r="F36" s="5">
        <f t="shared" si="0"/>
        <v>0</v>
      </c>
      <c r="G36" s="5">
        <f t="shared" si="1"/>
        <v>0</v>
      </c>
    </row>
    <row r="37" spans="1:9" ht="28.5" customHeight="1" x14ac:dyDescent="0.2">
      <c r="A37" s="2" t="s">
        <v>469</v>
      </c>
      <c r="B37" s="25" t="s">
        <v>470</v>
      </c>
      <c r="C37" s="3" t="s">
        <v>474</v>
      </c>
      <c r="D37" s="3" t="s">
        <v>474</v>
      </c>
      <c r="F37" s="5">
        <f t="shared" si="0"/>
        <v>0</v>
      </c>
      <c r="G37" s="5">
        <f t="shared" si="1"/>
        <v>0</v>
      </c>
    </row>
    <row r="38" spans="1:9" x14ac:dyDescent="0.2">
      <c r="F38" s="5">
        <f>AVERAGE(F21:F37)</f>
        <v>0</v>
      </c>
      <c r="G38" s="5">
        <f>AVERAGE(G21:G37)</f>
        <v>0</v>
      </c>
    </row>
    <row r="39" spans="1:9" x14ac:dyDescent="0.2">
      <c r="F39" s="6">
        <f>AVERAGE(F38:G38)</f>
        <v>0</v>
      </c>
      <c r="G39" s="6">
        <f>1-F39</f>
        <v>1</v>
      </c>
    </row>
    <row r="40" spans="1:9" ht="30" customHeight="1" x14ac:dyDescent="0.2">
      <c r="A40" s="38" t="s">
        <v>45</v>
      </c>
      <c r="B40" s="38"/>
      <c r="C40" s="38"/>
      <c r="D40" s="38"/>
      <c r="E40" s="16"/>
      <c r="F40" s="16"/>
      <c r="G40" s="16"/>
      <c r="H40" s="16"/>
      <c r="I40" s="16"/>
    </row>
  </sheetData>
  <mergeCells count="2">
    <mergeCell ref="A1:D1"/>
    <mergeCell ref="A40:D40"/>
  </mergeCells>
  <hyperlinks>
    <hyperlink ref="A40:C40" r:id="rId1" display="This work is licensed under the AuditScripts.com Terms of Service, which can be found at http://www.auditscripts.com/terms/. For Authorized Use Only." xr:uid="{00000000-0004-0000-1100-000000000000}"/>
  </hyperlinks>
  <pageMargins left="0.7" right="0.7" top="0.75" bottom="0.75" header="0.3" footer="0.3"/>
  <pageSetup orientation="portrait" r:id="rId2"/>
  <drawing r:id="rId3"/>
  <extLst>
    <ext xmlns:x14="http://schemas.microsoft.com/office/spreadsheetml/2009/9/main" uri="{78C0D931-6437-407d-A8EE-F0AAD7539E65}">
      <x14:conditionalFormattings>
        <x14:conditionalFormatting xmlns:xm="http://schemas.microsoft.com/office/excel/2006/main">
          <x14:cfRule type="cellIs" priority="1" operator="equal" id="{48228F75-7793-DE47-83AC-66290961E559}">
            <xm:f>Values!$A$4</xm:f>
            <x14:dxf>
              <fill>
                <patternFill>
                  <bgColor rgb="FF00B0F0"/>
                </patternFill>
              </fill>
            </x14:dxf>
          </x14:cfRule>
          <x14:cfRule type="cellIs" priority="2" operator="equal" id="{D1FE0E09-DFB2-3441-A2C7-E3E6AF58DB7E}">
            <xm:f>Values!$A$5</xm:f>
            <x14:dxf>
              <fill>
                <patternFill>
                  <bgColor theme="2" tint="-9.9948118533890809E-2"/>
                </patternFill>
              </fill>
            </x14:dxf>
          </x14:cfRule>
          <x14:cfRule type="cellIs" priority="3" operator="equal" id="{5FC50918-DBE7-E947-B941-DFFD302DC5B6}">
            <xm:f>Values!$A$6</xm:f>
            <x14:dxf>
              <fill>
                <patternFill>
                  <bgColor rgb="FFE74C3C"/>
                </patternFill>
              </fill>
            </x14:dxf>
          </x14:cfRule>
          <x14:cfRule type="cellIs" priority="4" operator="equal" id="{B12EABEF-6503-144A-A008-D574B5C59A20}">
            <xm:f>Values!$A$7</xm:f>
            <x14:dxf>
              <fill>
                <patternFill>
                  <bgColor rgb="FFE67E22"/>
                </patternFill>
              </fill>
            </x14:dxf>
          </x14:cfRule>
          <x14:cfRule type="cellIs" priority="5" operator="equal" id="{337F732F-1528-AF46-8F53-938287954E3A}">
            <xm:f>Values!$A$8</xm:f>
            <x14:dxf>
              <fill>
                <patternFill>
                  <bgColor rgb="FFF39C12"/>
                </patternFill>
              </fill>
            </x14:dxf>
          </x14:cfRule>
          <x14:cfRule type="cellIs" priority="6" operator="equal" id="{8AC1EED1-323E-2A41-BE31-F40C5A9FB65C}">
            <xm:f>Values!$A$9</xm:f>
            <x14:dxf>
              <fill>
                <patternFill>
                  <bgColor rgb="FFF1C40F"/>
                </patternFill>
              </fill>
            </x14:dxf>
          </x14:cfRule>
          <x14:cfRule type="cellIs" priority="7" operator="equal" id="{430F5324-E4D4-7343-949F-59EC82763E6A}">
            <xm:f>Values!$A$10</xm:f>
            <x14:dxf>
              <fill>
                <patternFill>
                  <bgColor rgb="FF27AE60"/>
                </patternFill>
              </fill>
            </x14:dxf>
          </x14:cfRule>
          <xm:sqref>C21:C37</xm:sqref>
        </x14:conditionalFormatting>
        <x14:conditionalFormatting xmlns:xm="http://schemas.microsoft.com/office/excel/2006/main">
          <x14:cfRule type="cellIs" priority="8" operator="equal" id="{99A695C9-2455-514C-BD06-1A2D4105F2C3}">
            <xm:f>Values!$A$13</xm:f>
            <x14:dxf>
              <fill>
                <patternFill>
                  <bgColor rgb="FF00B0F0"/>
                </patternFill>
              </fill>
            </x14:dxf>
          </x14:cfRule>
          <x14:cfRule type="cellIs" priority="9" operator="equal" id="{8B758E72-EB23-114E-BB26-E43CD5D50484}">
            <xm:f>Values!$A$14</xm:f>
            <x14:dxf>
              <fill>
                <patternFill>
                  <bgColor theme="2" tint="-9.9948118533890809E-2"/>
                </patternFill>
              </fill>
            </x14:dxf>
          </x14:cfRule>
          <x14:cfRule type="cellIs" priority="10" operator="equal" id="{4BD510F3-9FDA-E346-A814-20311F2F5CFA}">
            <xm:f>Values!$A$15</xm:f>
            <x14:dxf>
              <fill>
                <patternFill>
                  <bgColor rgb="FFE74C3C"/>
                </patternFill>
              </fill>
            </x14:dxf>
          </x14:cfRule>
          <x14:cfRule type="cellIs" priority="11" operator="equal" id="{9E6753C6-29F2-AE4C-A180-42A70E7A018F}">
            <xm:f>Values!$A$16</xm:f>
            <x14:dxf>
              <fill>
                <patternFill>
                  <bgColor rgb="FFE67E22"/>
                </patternFill>
              </fill>
            </x14:dxf>
          </x14:cfRule>
          <x14:cfRule type="cellIs" priority="12" operator="equal" id="{40EBCBA7-4D9A-0B4C-B514-22C3B6C287C5}">
            <xm:f>Values!$A$17</xm:f>
            <x14:dxf>
              <fill>
                <patternFill>
                  <bgColor rgb="FFF39C12"/>
                </patternFill>
              </fill>
            </x14:dxf>
          </x14:cfRule>
          <x14:cfRule type="cellIs" priority="13" operator="equal" id="{602D1D4C-D41D-F74E-A673-5951E7C4FF6D}">
            <xm:f>Values!$A$18</xm:f>
            <x14:dxf>
              <fill>
                <patternFill>
                  <bgColor rgb="FFF1C40F"/>
                </patternFill>
              </fill>
            </x14:dxf>
          </x14:cfRule>
          <x14:cfRule type="cellIs" priority="14" operator="equal" id="{28D7093D-6E18-8243-B867-982D78517E63}">
            <xm:f>Values!$A$19</xm:f>
            <x14:dxf>
              <fill>
                <patternFill>
                  <bgColor rgb="FF27AE60"/>
                </patternFill>
              </fill>
            </x14:dxf>
          </x14:cfRule>
          <xm:sqref>D21:D37</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B79E56F1-1C55-5E4B-9719-4D4A2258725D}">
          <x14:formula1>
            <xm:f>Values!$A$13:$A$19</xm:f>
          </x14:formula1>
          <xm:sqref>D21:D37</xm:sqref>
        </x14:dataValidation>
        <x14:dataValidation type="list" allowBlank="1" showInputMessage="1" showErrorMessage="1" xr:uid="{E40A32ED-F777-3A4D-A11F-A72E5217FF80}">
          <x14:formula1>
            <xm:f>Values!$A$4:$A$10</xm:f>
          </x14:formula1>
          <xm:sqref>C21:C37</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38"/>
  <sheetViews>
    <sheetView zoomScaleNormal="100" workbookViewId="0">
      <selection activeCell="D4" sqref="D4"/>
    </sheetView>
  </sheetViews>
  <sheetFormatPr baseColWidth="10" defaultColWidth="8.6640625" defaultRowHeight="15" x14ac:dyDescent="0.2"/>
  <cols>
    <col min="1" max="1" width="9.5" bestFit="1" customWidth="1"/>
    <col min="2" max="2" width="123.1640625" customWidth="1"/>
    <col min="3" max="3" width="22.5" bestFit="1" customWidth="1"/>
    <col min="4" max="4" width="28.83203125" bestFit="1" customWidth="1"/>
    <col min="6" max="7" width="9.1640625" hidden="1" customWidth="1"/>
    <col min="8" max="8" width="8.6640625" customWidth="1"/>
  </cols>
  <sheetData>
    <row r="1" spans="1:4" ht="59.5" customHeight="1" x14ac:dyDescent="0.2">
      <c r="A1" s="37" t="s">
        <v>471</v>
      </c>
      <c r="B1" s="37"/>
      <c r="C1" s="37"/>
      <c r="D1" s="37"/>
    </row>
    <row r="5" spans="1:4" x14ac:dyDescent="0.2">
      <c r="C5" s="7" t="s">
        <v>124</v>
      </c>
      <c r="D5" s="12">
        <f>F37</f>
        <v>0</v>
      </c>
    </row>
    <row r="7" spans="1:4" x14ac:dyDescent="0.2">
      <c r="C7" s="10" t="s">
        <v>125</v>
      </c>
      <c r="D7" s="11">
        <f>G37</f>
        <v>1</v>
      </c>
    </row>
    <row r="10" spans="1:4" ht="15" customHeight="1" x14ac:dyDescent="0.2"/>
    <row r="20" spans="1:8" s="9" customFormat="1" ht="27" customHeight="1" x14ac:dyDescent="0.2">
      <c r="A20" s="8" t="s">
        <v>126</v>
      </c>
      <c r="B20" s="8" t="s">
        <v>127</v>
      </c>
      <c r="C20" s="8" t="s">
        <v>128</v>
      </c>
      <c r="D20" s="8" t="s">
        <v>129</v>
      </c>
      <c r="H20"/>
    </row>
    <row r="21" spans="1:8" ht="28.5" customHeight="1" x14ac:dyDescent="0.2">
      <c r="A21" s="2" t="s">
        <v>472</v>
      </c>
      <c r="B21" s="20" t="s">
        <v>473</v>
      </c>
      <c r="C21" s="3" t="s">
        <v>474</v>
      </c>
      <c r="D21" s="3" t="s">
        <v>474</v>
      </c>
      <c r="F21" s="5">
        <f t="shared" ref="F21:F35" si="0">IF(C21="Question Not Answered",0,IF(C21="Not Applicable","",IF(C21="No Policy",0,IF(C21="Informal Policy",0.25,IF(C21="Partial Written Policy",0.5,IF(C21="Written Policy",0.75,IF(C21="Approved Written Policy",1,"INVALID")))))))</f>
        <v>0</v>
      </c>
      <c r="G21" s="5">
        <f t="shared" ref="G21:G35" si="1">IF(D21="Question Not Answered",0,IF(D21="Not Applicable","",IF(D21="Not Implemented",0,IF(D21="Parts of Policy Implemented",0.25,IF(D21="Implemented on Some Systems",0.5,IF(D21="Implemented on Most Systems",0.75,IF(D21="Implemented on All Systems",1,"INVALID")))))))</f>
        <v>0</v>
      </c>
    </row>
    <row r="22" spans="1:8" ht="28.5" customHeight="1" x14ac:dyDescent="0.2">
      <c r="A22" s="2" t="s">
        <v>475</v>
      </c>
      <c r="B22" s="20" t="s">
        <v>476</v>
      </c>
      <c r="C22" s="3" t="s">
        <v>474</v>
      </c>
      <c r="D22" s="3" t="s">
        <v>474</v>
      </c>
      <c r="F22" s="5">
        <f t="shared" si="0"/>
        <v>0</v>
      </c>
      <c r="G22" s="5">
        <f t="shared" si="1"/>
        <v>0</v>
      </c>
    </row>
    <row r="23" spans="1:8" ht="28.5" customHeight="1" x14ac:dyDescent="0.2">
      <c r="A23" s="2" t="s">
        <v>477</v>
      </c>
      <c r="B23" s="20" t="s">
        <v>478</v>
      </c>
      <c r="C23" s="3" t="s">
        <v>474</v>
      </c>
      <c r="D23" s="3" t="s">
        <v>474</v>
      </c>
      <c r="F23" s="5">
        <f t="shared" si="0"/>
        <v>0</v>
      </c>
      <c r="G23" s="5">
        <f t="shared" si="1"/>
        <v>0</v>
      </c>
    </row>
    <row r="24" spans="1:8" ht="28.5" customHeight="1" x14ac:dyDescent="0.2">
      <c r="A24" s="2" t="s">
        <v>479</v>
      </c>
      <c r="B24" s="20" t="s">
        <v>480</v>
      </c>
      <c r="C24" s="3" t="s">
        <v>474</v>
      </c>
      <c r="D24" s="3" t="s">
        <v>474</v>
      </c>
      <c r="F24" s="5">
        <f t="shared" si="0"/>
        <v>0</v>
      </c>
      <c r="G24" s="5">
        <f t="shared" si="1"/>
        <v>0</v>
      </c>
    </row>
    <row r="25" spans="1:8" ht="28.5" customHeight="1" x14ac:dyDescent="0.2">
      <c r="A25" s="2" t="s">
        <v>481</v>
      </c>
      <c r="B25" s="20" t="s">
        <v>482</v>
      </c>
      <c r="C25" s="3" t="s">
        <v>474</v>
      </c>
      <c r="D25" s="3" t="s">
        <v>474</v>
      </c>
      <c r="F25" s="5">
        <f t="shared" si="0"/>
        <v>0</v>
      </c>
      <c r="G25" s="5">
        <f t="shared" si="1"/>
        <v>0</v>
      </c>
    </row>
    <row r="26" spans="1:8" ht="28.5" customHeight="1" x14ac:dyDescent="0.2">
      <c r="A26" s="2" t="s">
        <v>483</v>
      </c>
      <c r="B26" s="20" t="s">
        <v>484</v>
      </c>
      <c r="C26" s="3" t="s">
        <v>474</v>
      </c>
      <c r="D26" s="3" t="s">
        <v>474</v>
      </c>
      <c r="F26" s="5">
        <f t="shared" si="0"/>
        <v>0</v>
      </c>
      <c r="G26" s="5">
        <f t="shared" si="1"/>
        <v>0</v>
      </c>
    </row>
    <row r="27" spans="1:8" ht="28.5" customHeight="1" x14ac:dyDescent="0.2">
      <c r="A27" s="2" t="s">
        <v>485</v>
      </c>
      <c r="B27" s="20" t="s">
        <v>486</v>
      </c>
      <c r="C27" s="3" t="s">
        <v>474</v>
      </c>
      <c r="D27" s="3" t="s">
        <v>474</v>
      </c>
      <c r="F27" s="5">
        <f t="shared" si="0"/>
        <v>0</v>
      </c>
      <c r="G27" s="5">
        <f t="shared" si="1"/>
        <v>0</v>
      </c>
    </row>
    <row r="28" spans="1:8" ht="28.5" customHeight="1" x14ac:dyDescent="0.2">
      <c r="A28" s="2" t="s">
        <v>487</v>
      </c>
      <c r="B28" s="20" t="s">
        <v>488</v>
      </c>
      <c r="C28" s="3" t="s">
        <v>474</v>
      </c>
      <c r="D28" s="3" t="s">
        <v>474</v>
      </c>
      <c r="F28" s="5">
        <f t="shared" si="0"/>
        <v>0</v>
      </c>
      <c r="G28" s="5">
        <f t="shared" si="1"/>
        <v>0</v>
      </c>
    </row>
    <row r="29" spans="1:8" ht="28.5" customHeight="1" x14ac:dyDescent="0.2">
      <c r="A29" s="2" t="s">
        <v>489</v>
      </c>
      <c r="B29" s="20" t="s">
        <v>490</v>
      </c>
      <c r="C29" s="3" t="s">
        <v>474</v>
      </c>
      <c r="D29" s="3" t="s">
        <v>474</v>
      </c>
      <c r="F29" s="5">
        <f t="shared" si="0"/>
        <v>0</v>
      </c>
      <c r="G29" s="5">
        <f t="shared" si="1"/>
        <v>0</v>
      </c>
    </row>
    <row r="30" spans="1:8" ht="28.5" customHeight="1" x14ac:dyDescent="0.2">
      <c r="A30" s="2" t="s">
        <v>491</v>
      </c>
      <c r="B30" s="20" t="s">
        <v>492</v>
      </c>
      <c r="C30" s="3" t="s">
        <v>474</v>
      </c>
      <c r="D30" s="3" t="s">
        <v>474</v>
      </c>
      <c r="F30" s="5">
        <f t="shared" si="0"/>
        <v>0</v>
      </c>
      <c r="G30" s="5">
        <f t="shared" si="1"/>
        <v>0</v>
      </c>
    </row>
    <row r="31" spans="1:8" ht="28.5" customHeight="1" x14ac:dyDescent="0.2">
      <c r="A31" s="2" t="s">
        <v>493</v>
      </c>
      <c r="B31" s="20" t="s">
        <v>494</v>
      </c>
      <c r="C31" s="3" t="s">
        <v>474</v>
      </c>
      <c r="D31" s="3" t="s">
        <v>474</v>
      </c>
      <c r="F31" s="5">
        <f t="shared" si="0"/>
        <v>0</v>
      </c>
      <c r="G31" s="5">
        <f t="shared" si="1"/>
        <v>0</v>
      </c>
    </row>
    <row r="32" spans="1:8" ht="28.5" customHeight="1" x14ac:dyDescent="0.2">
      <c r="A32" s="2" t="s">
        <v>495</v>
      </c>
      <c r="B32" s="20" t="s">
        <v>496</v>
      </c>
      <c r="C32" s="3" t="s">
        <v>474</v>
      </c>
      <c r="D32" s="3" t="s">
        <v>474</v>
      </c>
      <c r="F32" s="5">
        <f t="shared" si="0"/>
        <v>0</v>
      </c>
      <c r="G32" s="5">
        <f t="shared" si="1"/>
        <v>0</v>
      </c>
    </row>
    <row r="33" spans="1:9" ht="28.5" customHeight="1" x14ac:dyDescent="0.2">
      <c r="A33" s="2" t="s">
        <v>497</v>
      </c>
      <c r="B33" s="20" t="s">
        <v>498</v>
      </c>
      <c r="C33" s="3" t="s">
        <v>474</v>
      </c>
      <c r="D33" s="3" t="s">
        <v>474</v>
      </c>
      <c r="F33" s="5">
        <f t="shared" si="0"/>
        <v>0</v>
      </c>
      <c r="G33" s="5">
        <f t="shared" si="1"/>
        <v>0</v>
      </c>
    </row>
    <row r="34" spans="1:9" ht="28.5" customHeight="1" x14ac:dyDescent="0.2">
      <c r="A34" s="2" t="s">
        <v>499</v>
      </c>
      <c r="B34" s="20" t="s">
        <v>500</v>
      </c>
      <c r="C34" s="3" t="s">
        <v>474</v>
      </c>
      <c r="D34" s="3" t="s">
        <v>474</v>
      </c>
      <c r="F34" s="5">
        <f t="shared" si="0"/>
        <v>0</v>
      </c>
      <c r="G34" s="5">
        <f t="shared" si="1"/>
        <v>0</v>
      </c>
    </row>
    <row r="35" spans="1:9" ht="28.5" customHeight="1" x14ac:dyDescent="0.2">
      <c r="A35" s="2" t="s">
        <v>501</v>
      </c>
      <c r="B35" s="20" t="s">
        <v>502</v>
      </c>
      <c r="C35" s="3" t="s">
        <v>474</v>
      </c>
      <c r="D35" s="3" t="s">
        <v>474</v>
      </c>
      <c r="F35" s="5">
        <f t="shared" si="0"/>
        <v>0</v>
      </c>
      <c r="G35" s="5">
        <f t="shared" si="1"/>
        <v>0</v>
      </c>
    </row>
    <row r="36" spans="1:9" x14ac:dyDescent="0.2">
      <c r="F36" s="5">
        <f>AVERAGE(F21:F35)</f>
        <v>0</v>
      </c>
      <c r="G36" s="5">
        <f>AVERAGE(G21:G35)</f>
        <v>0</v>
      </c>
    </row>
    <row r="37" spans="1:9" x14ac:dyDescent="0.2">
      <c r="F37" s="6">
        <f>AVERAGE(F36:G36)</f>
        <v>0</v>
      </c>
      <c r="G37" s="6">
        <f>1-F37</f>
        <v>1</v>
      </c>
    </row>
    <row r="38" spans="1:9" ht="30" customHeight="1" x14ac:dyDescent="0.2">
      <c r="A38" s="38" t="s">
        <v>45</v>
      </c>
      <c r="B38" s="38"/>
      <c r="C38" s="38"/>
      <c r="D38" s="38"/>
      <c r="E38" s="16"/>
      <c r="F38" s="16"/>
      <c r="G38" s="16"/>
      <c r="H38" s="16"/>
      <c r="I38" s="16"/>
    </row>
  </sheetData>
  <mergeCells count="2">
    <mergeCell ref="A1:D1"/>
    <mergeCell ref="A38:D38"/>
  </mergeCells>
  <hyperlinks>
    <hyperlink ref="A38:C38" r:id="rId1" display="This work is licensed under the AuditScripts.com Terms of Service, which can be found at http://www.auditscripts.com/terms/. For Authorized Use Only." xr:uid="{00000000-0004-0000-1200-000000000000}"/>
  </hyperlinks>
  <pageMargins left="0.7" right="0.7" top="0.75" bottom="0.75" header="0.3" footer="0.3"/>
  <pageSetup orientation="portrait" r:id="rId2"/>
  <drawing r:id="rId3"/>
  <extLst>
    <ext xmlns:x14="http://schemas.microsoft.com/office/spreadsheetml/2009/9/main" uri="{78C0D931-6437-407d-A8EE-F0AAD7539E65}">
      <x14:conditionalFormattings>
        <x14:conditionalFormatting xmlns:xm="http://schemas.microsoft.com/office/excel/2006/main">
          <x14:cfRule type="cellIs" priority="1" operator="equal" id="{B6336618-CF10-407C-9260-CBF44B97DF3A}">
            <xm:f>Values!$A$4</xm:f>
            <x14:dxf>
              <fill>
                <patternFill>
                  <bgColor rgb="FF00B0F0"/>
                </patternFill>
              </fill>
            </x14:dxf>
          </x14:cfRule>
          <x14:cfRule type="cellIs" priority="2" operator="equal" id="{FB769B47-B227-4EB0-9436-E383E8FB1618}">
            <xm:f>Values!$A$5</xm:f>
            <x14:dxf>
              <fill>
                <patternFill>
                  <bgColor theme="2" tint="-9.9948118533890809E-2"/>
                </patternFill>
              </fill>
            </x14:dxf>
          </x14:cfRule>
          <x14:cfRule type="cellIs" priority="3" operator="equal" id="{E981713E-E9E5-4672-B23A-A4CC75459008}">
            <xm:f>Values!$A$6</xm:f>
            <x14:dxf>
              <fill>
                <patternFill>
                  <bgColor rgb="FFE74C3C"/>
                </patternFill>
              </fill>
            </x14:dxf>
          </x14:cfRule>
          <x14:cfRule type="cellIs" priority="4" operator="equal" id="{A0425BEA-95A5-4F10-ABFC-837B239F1237}">
            <xm:f>Values!$A$7</xm:f>
            <x14:dxf>
              <fill>
                <patternFill>
                  <bgColor rgb="FFE67E22"/>
                </patternFill>
              </fill>
            </x14:dxf>
          </x14:cfRule>
          <x14:cfRule type="cellIs" priority="5" operator="equal" id="{DB567284-A008-45D0-BFE0-53E3C5CD6DEE}">
            <xm:f>Values!$A$8</xm:f>
            <x14:dxf>
              <fill>
                <patternFill>
                  <bgColor rgb="FFF39C12"/>
                </patternFill>
              </fill>
            </x14:dxf>
          </x14:cfRule>
          <x14:cfRule type="cellIs" priority="6" operator="equal" id="{31A52610-7EF1-40C1-B174-F9F303102DC4}">
            <xm:f>Values!$A$9</xm:f>
            <x14:dxf>
              <fill>
                <patternFill>
                  <bgColor rgb="FFF1C40F"/>
                </patternFill>
              </fill>
            </x14:dxf>
          </x14:cfRule>
          <x14:cfRule type="cellIs" priority="7" operator="equal" id="{6D95ECCA-9741-45EF-BD4E-939C4B88EC0B}">
            <xm:f>Values!$A$10</xm:f>
            <x14:dxf>
              <fill>
                <patternFill>
                  <bgColor rgb="FF27AE60"/>
                </patternFill>
              </fill>
            </x14:dxf>
          </x14:cfRule>
          <xm:sqref>C21:C35</xm:sqref>
        </x14:conditionalFormatting>
        <x14:conditionalFormatting xmlns:xm="http://schemas.microsoft.com/office/excel/2006/main">
          <x14:cfRule type="cellIs" priority="8" operator="equal" id="{A14D8EDA-D8E9-449F-94AD-0A3C09D58A45}">
            <xm:f>Values!$A$13</xm:f>
            <x14:dxf>
              <fill>
                <patternFill>
                  <bgColor rgb="FF00B0F0"/>
                </patternFill>
              </fill>
            </x14:dxf>
          </x14:cfRule>
          <x14:cfRule type="cellIs" priority="9" operator="equal" id="{E8B8188F-D25F-4361-87EF-FE3641D1FA66}">
            <xm:f>Values!$A$14</xm:f>
            <x14:dxf>
              <fill>
                <patternFill>
                  <bgColor theme="2" tint="-9.9948118533890809E-2"/>
                </patternFill>
              </fill>
            </x14:dxf>
          </x14:cfRule>
          <x14:cfRule type="cellIs" priority="10" operator="equal" id="{480EA0C1-D521-41F0-B1EA-0A56C5D5C180}">
            <xm:f>Values!$A$15</xm:f>
            <x14:dxf>
              <fill>
                <patternFill>
                  <bgColor rgb="FFE74C3C"/>
                </patternFill>
              </fill>
            </x14:dxf>
          </x14:cfRule>
          <x14:cfRule type="cellIs" priority="11" operator="equal" id="{2BBFBBE2-CD62-4B7F-8815-716976E11AA4}">
            <xm:f>Values!$A$16</xm:f>
            <x14:dxf>
              <fill>
                <patternFill>
                  <bgColor rgb="FFE67E22"/>
                </patternFill>
              </fill>
            </x14:dxf>
          </x14:cfRule>
          <x14:cfRule type="cellIs" priority="12" operator="equal" id="{BA3F046F-828E-4112-9720-2B8172D5641A}">
            <xm:f>Values!$A$17</xm:f>
            <x14:dxf>
              <fill>
                <patternFill>
                  <bgColor rgb="FFF39C12"/>
                </patternFill>
              </fill>
            </x14:dxf>
          </x14:cfRule>
          <x14:cfRule type="cellIs" priority="13" operator="equal" id="{BBD71446-A4C5-4ED7-BB2A-7F42A7AA4E68}">
            <xm:f>Values!$A$18</xm:f>
            <x14:dxf>
              <fill>
                <patternFill>
                  <bgColor rgb="FFF1C40F"/>
                </patternFill>
              </fill>
            </x14:dxf>
          </x14:cfRule>
          <x14:cfRule type="cellIs" priority="14" operator="equal" id="{DE05CB94-32F6-4F04-9D35-13F2D2A6702E}">
            <xm:f>Values!$A$19</xm:f>
            <x14:dxf>
              <fill>
                <patternFill>
                  <bgColor rgb="FF27AE60"/>
                </patternFill>
              </fill>
            </x14:dxf>
          </x14:cfRule>
          <xm:sqref>D21:D35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1200-000000000000}">
          <x14:formula1>
            <xm:f>Values!$A$13:$A$19</xm:f>
          </x14:formula1>
          <xm:sqref>D21:D35</xm:sqref>
        </x14:dataValidation>
        <x14:dataValidation type="list" allowBlank="1" showInputMessage="1" showErrorMessage="1" xr:uid="{00000000-0002-0000-1200-000001000000}">
          <x14:formula1>
            <xm:f>Values!$A$4:$A$10</xm:f>
          </x14:formula1>
          <xm:sqref>C21:C35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2"/>
  <sheetViews>
    <sheetView zoomScaleNormal="100" workbookViewId="0">
      <selection activeCell="A2" sqref="A2"/>
    </sheetView>
  </sheetViews>
  <sheetFormatPr baseColWidth="10" defaultColWidth="8.83203125" defaultRowHeight="15" x14ac:dyDescent="0.2"/>
  <cols>
    <col min="1" max="1" width="72.1640625" bestFit="1" customWidth="1"/>
    <col min="2" max="2" width="11.5" bestFit="1" customWidth="1"/>
    <col min="3" max="3" width="20.5" bestFit="1" customWidth="1"/>
  </cols>
  <sheetData>
    <row r="1" spans="1:16" ht="59.5" customHeight="1" x14ac:dyDescent="0.2">
      <c r="A1" s="37" t="s">
        <v>1421</v>
      </c>
      <c r="B1" s="37"/>
      <c r="C1" s="37"/>
      <c r="D1" s="37"/>
      <c r="E1" s="37"/>
      <c r="F1" s="37"/>
      <c r="G1" s="37"/>
      <c r="H1" s="37"/>
      <c r="I1" s="37"/>
      <c r="J1" s="37"/>
      <c r="K1" s="37"/>
      <c r="L1" s="37"/>
      <c r="M1" s="37"/>
      <c r="N1" s="37"/>
      <c r="O1" s="37"/>
      <c r="P1" s="37"/>
    </row>
    <row r="3" spans="1:16" x14ac:dyDescent="0.2">
      <c r="A3" s="7" t="s">
        <v>83</v>
      </c>
      <c r="B3" s="7" t="s">
        <v>1</v>
      </c>
      <c r="C3" s="7" t="s">
        <v>2</v>
      </c>
    </row>
    <row r="4" spans="1:16" x14ac:dyDescent="0.2">
      <c r="A4" s="17" t="s">
        <v>84</v>
      </c>
      <c r="B4" s="13">
        <f>'Scores by Framework'!J4</f>
        <v>0</v>
      </c>
      <c r="C4" s="13">
        <f>'Scores by Framework'!K4</f>
        <v>0</v>
      </c>
    </row>
    <row r="5" spans="1:16" x14ac:dyDescent="0.2">
      <c r="A5" s="17" t="s">
        <v>85</v>
      </c>
      <c r="B5" s="13">
        <f>'Scores by Framework'!J5</f>
        <v>0</v>
      </c>
      <c r="C5" s="13">
        <f>'Scores by Framework'!K5</f>
        <v>0</v>
      </c>
    </row>
    <row r="6" spans="1:16" x14ac:dyDescent="0.2">
      <c r="A6" s="17" t="s">
        <v>86</v>
      </c>
      <c r="B6" s="13">
        <f>'Scores by Framework'!J6</f>
        <v>0</v>
      </c>
      <c r="C6" s="13">
        <f>'Scores by Framework'!K6</f>
        <v>0</v>
      </c>
    </row>
    <row r="7" spans="1:16" x14ac:dyDescent="0.2">
      <c r="A7" s="17" t="s">
        <v>87</v>
      </c>
      <c r="B7" s="13">
        <f>'Scores by Framework'!J7</f>
        <v>0</v>
      </c>
      <c r="C7" s="13">
        <f>'Scores by Framework'!K7</f>
        <v>0</v>
      </c>
    </row>
    <row r="8" spans="1:16" x14ac:dyDescent="0.2">
      <c r="A8" s="17" t="s">
        <v>88</v>
      </c>
      <c r="B8" s="13">
        <f>'Scores by Framework'!J8</f>
        <v>0</v>
      </c>
      <c r="C8" s="13">
        <f>'Scores by Framework'!K8</f>
        <v>0</v>
      </c>
    </row>
    <row r="9" spans="1:16" x14ac:dyDescent="0.2">
      <c r="A9" s="17" t="s">
        <v>89</v>
      </c>
      <c r="B9" s="13">
        <f>'Scores by Framework'!J9</f>
        <v>0</v>
      </c>
      <c r="C9" s="13">
        <f>'Scores by Framework'!K9</f>
        <v>0</v>
      </c>
    </row>
    <row r="10" spans="1:16" x14ac:dyDescent="0.2">
      <c r="A10" s="17" t="s">
        <v>90</v>
      </c>
      <c r="B10" s="13">
        <f>'Scores by Framework'!J10</f>
        <v>0</v>
      </c>
      <c r="C10" s="13">
        <f>'Scores by Framework'!K10</f>
        <v>0</v>
      </c>
    </row>
    <row r="11" spans="1:16" x14ac:dyDescent="0.2">
      <c r="A11" s="17" t="s">
        <v>91</v>
      </c>
      <c r="B11" s="13">
        <f>'Scores by Framework'!J11</f>
        <v>0</v>
      </c>
      <c r="C11" s="13">
        <f>'Scores by Framework'!K11</f>
        <v>0</v>
      </c>
    </row>
    <row r="12" spans="1:16" x14ac:dyDescent="0.2">
      <c r="A12" s="17" t="s">
        <v>92</v>
      </c>
      <c r="B12" s="13">
        <f>'Scores by Framework'!J12</f>
        <v>0</v>
      </c>
      <c r="C12" s="13">
        <f>'Scores by Framework'!K12</f>
        <v>0</v>
      </c>
    </row>
    <row r="13" spans="1:16" x14ac:dyDescent="0.2">
      <c r="A13" s="17" t="s">
        <v>93</v>
      </c>
      <c r="B13" s="13">
        <f>'Scores by Framework'!J13</f>
        <v>0</v>
      </c>
      <c r="C13" s="13">
        <f>'Scores by Framework'!K13</f>
        <v>0</v>
      </c>
    </row>
    <row r="14" spans="1:16" x14ac:dyDescent="0.2">
      <c r="A14" s="17" t="s">
        <v>94</v>
      </c>
      <c r="B14" s="13">
        <f>'Scores by Framework'!J14</f>
        <v>0</v>
      </c>
      <c r="C14" s="13">
        <f>'Scores by Framework'!K14</f>
        <v>0</v>
      </c>
    </row>
    <row r="15" spans="1:16" x14ac:dyDescent="0.2">
      <c r="A15" s="17" t="s">
        <v>95</v>
      </c>
      <c r="B15" s="13">
        <f>'Scores by Framework'!J15</f>
        <v>0</v>
      </c>
      <c r="C15" s="13">
        <f>'Scores by Framework'!K15</f>
        <v>0</v>
      </c>
    </row>
    <row r="16" spans="1:16" x14ac:dyDescent="0.2">
      <c r="A16" s="17" t="s">
        <v>96</v>
      </c>
      <c r="B16" s="13">
        <f>'Scores by Framework'!J16</f>
        <v>0</v>
      </c>
      <c r="C16" s="13">
        <f>'Scores by Framework'!K16</f>
        <v>0</v>
      </c>
    </row>
    <row r="17" spans="1:16" x14ac:dyDescent="0.2">
      <c r="A17" s="17" t="s">
        <v>97</v>
      </c>
      <c r="B17" s="13">
        <f>'Scores by Framework'!J17</f>
        <v>0</v>
      </c>
      <c r="C17" s="13">
        <f>'Scores by Framework'!K17</f>
        <v>0</v>
      </c>
    </row>
    <row r="18" spans="1:16" x14ac:dyDescent="0.2">
      <c r="A18" s="17" t="s">
        <v>98</v>
      </c>
      <c r="B18" s="13">
        <f>'Scores by Framework'!J18</f>
        <v>0</v>
      </c>
      <c r="C18" s="13">
        <f>'Scores by Framework'!K18</f>
        <v>0</v>
      </c>
    </row>
    <row r="19" spans="1:16" x14ac:dyDescent="0.2">
      <c r="A19" s="17" t="s">
        <v>99</v>
      </c>
      <c r="B19" s="13">
        <f>'Scores by Framework'!J19</f>
        <v>0</v>
      </c>
      <c r="C19" s="13">
        <f>'Scores by Framework'!K19</f>
        <v>0</v>
      </c>
    </row>
    <row r="20" spans="1:16" x14ac:dyDescent="0.2">
      <c r="A20" s="17" t="s">
        <v>100</v>
      </c>
      <c r="B20" s="13">
        <f>'Scores by Framework'!J20</f>
        <v>0</v>
      </c>
      <c r="C20" s="13">
        <f>'Scores by Framework'!K20</f>
        <v>0</v>
      </c>
    </row>
    <row r="21" spans="1:16" x14ac:dyDescent="0.2">
      <c r="A21" s="17" t="s">
        <v>101</v>
      </c>
      <c r="B21" s="13">
        <f>'Scores by Framework'!J21</f>
        <v>0</v>
      </c>
      <c r="C21" s="13">
        <f>'Scores by Framework'!K21</f>
        <v>0</v>
      </c>
    </row>
    <row r="22" spans="1:16" x14ac:dyDescent="0.2">
      <c r="A22" s="17" t="s">
        <v>102</v>
      </c>
      <c r="B22" s="13">
        <f>'Scores by Framework'!J22</f>
        <v>0</v>
      </c>
      <c r="C22" s="13">
        <f>'Scores by Framework'!K22</f>
        <v>0</v>
      </c>
    </row>
    <row r="23" spans="1:16" x14ac:dyDescent="0.2">
      <c r="A23" s="17" t="s">
        <v>103</v>
      </c>
      <c r="B23" s="13">
        <f>'Scores by Framework'!J23</f>
        <v>0</v>
      </c>
      <c r="C23" s="13">
        <f>'Scores by Framework'!K23</f>
        <v>0</v>
      </c>
    </row>
    <row r="24" spans="1:16" x14ac:dyDescent="0.2">
      <c r="A24" s="17" t="s">
        <v>104</v>
      </c>
      <c r="B24" s="13">
        <f>'Scores by Framework'!J24</f>
        <v>0</v>
      </c>
      <c r="C24" s="13">
        <f>'Scores by Framework'!K24</f>
        <v>0</v>
      </c>
    </row>
    <row r="25" spans="1:16" x14ac:dyDescent="0.2">
      <c r="A25" s="17" t="s">
        <v>105</v>
      </c>
      <c r="B25" s="13">
        <f>'Scores by Framework'!J25</f>
        <v>0</v>
      </c>
      <c r="C25" s="13">
        <f>'Scores by Framework'!K25</f>
        <v>0</v>
      </c>
    </row>
    <row r="26" spans="1:16" x14ac:dyDescent="0.2">
      <c r="A26" s="17" t="s">
        <v>106</v>
      </c>
      <c r="B26" s="13">
        <f>'Scores by Framework'!J26</f>
        <v>0</v>
      </c>
      <c r="C26" s="13">
        <f>'Scores by Framework'!K26</f>
        <v>0</v>
      </c>
    </row>
    <row r="27" spans="1:16" x14ac:dyDescent="0.2">
      <c r="A27" s="7" t="s">
        <v>18</v>
      </c>
      <c r="B27" s="15">
        <f>AVERAGE(B4:B26)</f>
        <v>0</v>
      </c>
      <c r="C27" s="15">
        <f>AVERAGE(C4:C26)</f>
        <v>0</v>
      </c>
    </row>
    <row r="29" spans="1:16" ht="30" customHeight="1" x14ac:dyDescent="0.2">
      <c r="A29" s="38" t="s">
        <v>45</v>
      </c>
      <c r="B29" s="38"/>
      <c r="C29" s="38"/>
      <c r="D29" s="38"/>
      <c r="E29" s="38"/>
      <c r="F29" s="38"/>
      <c r="G29" s="38"/>
      <c r="H29" s="38"/>
      <c r="I29" s="38"/>
      <c r="J29" s="38"/>
      <c r="K29" s="38"/>
      <c r="L29" s="38"/>
      <c r="M29" s="38"/>
      <c r="N29" s="38"/>
      <c r="O29" s="38"/>
      <c r="P29" s="38"/>
    </row>
    <row r="32" spans="1:16" x14ac:dyDescent="0.2">
      <c r="C32" s="6"/>
    </row>
  </sheetData>
  <mergeCells count="2">
    <mergeCell ref="A1:P1"/>
    <mergeCell ref="A29:P29"/>
  </mergeCells>
  <hyperlinks>
    <hyperlink ref="A29:D29" r:id="rId1" display="This work is licensed under the AuditScripts.com Terms of Service, which can be found at http://www.auditscripts.com/terms/. For Authorized Use Only." xr:uid="{00000000-0004-0000-0200-000000000000}"/>
  </hyperlinks>
  <pageMargins left="0.7" right="0.7" top="0.75" bottom="0.75" header="0.3" footer="0.3"/>
  <pageSetup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29"/>
  <sheetViews>
    <sheetView zoomScaleNormal="100" workbookViewId="0">
      <selection activeCell="D4" sqref="D4"/>
    </sheetView>
  </sheetViews>
  <sheetFormatPr baseColWidth="10" defaultColWidth="8.6640625" defaultRowHeight="15" x14ac:dyDescent="0.2"/>
  <cols>
    <col min="1" max="1" width="9.5" bestFit="1" customWidth="1"/>
    <col min="2" max="2" width="123.1640625" customWidth="1"/>
    <col min="3" max="3" width="24.83203125" bestFit="1" customWidth="1"/>
    <col min="4" max="4" width="32.6640625" bestFit="1" customWidth="1"/>
    <col min="6" max="7" width="9.1640625" hidden="1" customWidth="1"/>
  </cols>
  <sheetData>
    <row r="1" spans="1:4" ht="59.5" customHeight="1" x14ac:dyDescent="0.2">
      <c r="A1" s="37" t="s">
        <v>503</v>
      </c>
      <c r="B1" s="37"/>
      <c r="C1" s="37"/>
      <c r="D1" s="37"/>
    </row>
    <row r="5" spans="1:4" x14ac:dyDescent="0.2">
      <c r="C5" s="7" t="s">
        <v>124</v>
      </c>
      <c r="D5" s="12">
        <f>F28</f>
        <v>0</v>
      </c>
    </row>
    <row r="7" spans="1:4" x14ac:dyDescent="0.2">
      <c r="C7" s="10" t="s">
        <v>125</v>
      </c>
      <c r="D7" s="11">
        <f>G28</f>
        <v>1</v>
      </c>
    </row>
    <row r="10" spans="1:4" ht="15" customHeight="1" x14ac:dyDescent="0.2"/>
    <row r="20" spans="1:9" s="9" customFormat="1" ht="28.5" customHeight="1" x14ac:dyDescent="0.2">
      <c r="A20" s="8" t="s">
        <v>126</v>
      </c>
      <c r="B20" s="8" t="s">
        <v>127</v>
      </c>
      <c r="C20" s="8" t="s">
        <v>128</v>
      </c>
      <c r="D20" s="8" t="s">
        <v>129</v>
      </c>
    </row>
    <row r="21" spans="1:9" ht="28.5" customHeight="1" x14ac:dyDescent="0.2">
      <c r="A21" s="2" t="s">
        <v>504</v>
      </c>
      <c r="B21" s="20" t="s">
        <v>505</v>
      </c>
      <c r="C21" s="3" t="s">
        <v>474</v>
      </c>
      <c r="D21" s="3" t="s">
        <v>474</v>
      </c>
      <c r="F21" s="5">
        <f t="shared" ref="F21:F26" si="0">IF(C21="Question Not Answered",0,IF(C21="Not Applicable","",IF(C21="No Policy",0,IF(C21="Informal Policy",0.25,IF(C21="Partial Written Policy",0.5,IF(C21="Written Policy",0.75,IF(C21="Approved Written Policy",1,"INVALID")))))))</f>
        <v>0</v>
      </c>
      <c r="G21" s="5">
        <f t="shared" ref="G21:G26" si="1">IF(D21="Question Not Answered",0,IF(D21="Not Applicable","",IF(D21="Not Implemented",0,IF(D21="Parts of Policy Implemented",0.25,IF(D21="Implemented on Some Systems",0.5,IF(D21="Implemented on Most Systems",0.75,IF(D21="Implemented on All Systems",1,"INVALID")))))))</f>
        <v>0</v>
      </c>
    </row>
    <row r="22" spans="1:9" ht="28.5" customHeight="1" x14ac:dyDescent="0.2">
      <c r="A22" s="2" t="s">
        <v>506</v>
      </c>
      <c r="B22" s="20" t="s">
        <v>507</v>
      </c>
      <c r="C22" s="3" t="s">
        <v>474</v>
      </c>
      <c r="D22" s="3" t="s">
        <v>474</v>
      </c>
      <c r="F22" s="5">
        <f t="shared" si="0"/>
        <v>0</v>
      </c>
      <c r="G22" s="5">
        <f t="shared" si="1"/>
        <v>0</v>
      </c>
    </row>
    <row r="23" spans="1:9" ht="28.5" customHeight="1" x14ac:dyDescent="0.2">
      <c r="A23" s="2" t="s">
        <v>508</v>
      </c>
      <c r="B23" s="20" t="s">
        <v>509</v>
      </c>
      <c r="C23" s="3" t="s">
        <v>474</v>
      </c>
      <c r="D23" s="3" t="s">
        <v>474</v>
      </c>
      <c r="F23" s="5">
        <f t="shared" si="0"/>
        <v>0</v>
      </c>
      <c r="G23" s="5">
        <f t="shared" si="1"/>
        <v>0</v>
      </c>
    </row>
    <row r="24" spans="1:9" ht="28.5" customHeight="1" x14ac:dyDescent="0.2">
      <c r="A24" s="2" t="s">
        <v>510</v>
      </c>
      <c r="B24" s="20" t="s">
        <v>511</v>
      </c>
      <c r="C24" s="3" t="s">
        <v>474</v>
      </c>
      <c r="D24" s="3" t="s">
        <v>474</v>
      </c>
      <c r="F24" s="5">
        <f t="shared" si="0"/>
        <v>0</v>
      </c>
      <c r="G24" s="5">
        <f t="shared" si="1"/>
        <v>0</v>
      </c>
    </row>
    <row r="25" spans="1:9" ht="28.5" customHeight="1" x14ac:dyDescent="0.2">
      <c r="A25" s="2" t="s">
        <v>512</v>
      </c>
      <c r="B25" s="20" t="s">
        <v>513</v>
      </c>
      <c r="C25" s="3" t="s">
        <v>474</v>
      </c>
      <c r="D25" s="3" t="s">
        <v>474</v>
      </c>
      <c r="F25" s="5">
        <f t="shared" si="0"/>
        <v>0</v>
      </c>
      <c r="G25" s="5">
        <f t="shared" si="1"/>
        <v>0</v>
      </c>
    </row>
    <row r="26" spans="1:9" ht="28.5" customHeight="1" x14ac:dyDescent="0.2">
      <c r="A26" s="2" t="s">
        <v>514</v>
      </c>
      <c r="B26" s="20" t="s">
        <v>515</v>
      </c>
      <c r="C26" s="3" t="s">
        <v>474</v>
      </c>
      <c r="D26" s="3" t="s">
        <v>474</v>
      </c>
      <c r="F26" s="5">
        <f t="shared" si="0"/>
        <v>0</v>
      </c>
      <c r="G26" s="5">
        <f t="shared" si="1"/>
        <v>0</v>
      </c>
    </row>
    <row r="27" spans="1:9" x14ac:dyDescent="0.2">
      <c r="F27" s="5">
        <f>AVERAGE(F21:F26)</f>
        <v>0</v>
      </c>
      <c r="G27" s="5">
        <f>AVERAGE(G21:G26)</f>
        <v>0</v>
      </c>
    </row>
    <row r="28" spans="1:9" x14ac:dyDescent="0.2">
      <c r="F28" s="6">
        <f>AVERAGE(F27:G27)</f>
        <v>0</v>
      </c>
      <c r="G28" s="6">
        <f>1-F28</f>
        <v>1</v>
      </c>
    </row>
    <row r="29" spans="1:9" ht="30" customHeight="1" x14ac:dyDescent="0.2">
      <c r="A29" s="38" t="s">
        <v>45</v>
      </c>
      <c r="B29" s="38"/>
      <c r="C29" s="38"/>
      <c r="D29" s="38"/>
      <c r="E29" s="16"/>
      <c r="F29" s="16"/>
      <c r="G29" s="16"/>
      <c r="H29" s="16"/>
      <c r="I29" s="16"/>
    </row>
  </sheetData>
  <mergeCells count="2">
    <mergeCell ref="A1:D1"/>
    <mergeCell ref="A29:D29"/>
  </mergeCells>
  <hyperlinks>
    <hyperlink ref="A29:C29" r:id="rId1" display="This work is licensed under the AuditScripts.com Terms of Service, which can be found at http://www.auditscripts.com/terms/. For Authorized Use Only." xr:uid="{00000000-0004-0000-1300-000000000000}"/>
  </hyperlinks>
  <pageMargins left="0.7" right="0.7" top="0.75" bottom="0.75" header="0.3" footer="0.3"/>
  <pageSetup orientation="portrait" r:id="rId2"/>
  <drawing r:id="rId3"/>
  <extLst>
    <ext xmlns:x14="http://schemas.microsoft.com/office/spreadsheetml/2009/9/main" uri="{78C0D931-6437-407d-A8EE-F0AAD7539E65}">
      <x14:conditionalFormattings>
        <x14:conditionalFormatting xmlns:xm="http://schemas.microsoft.com/office/excel/2006/main">
          <x14:cfRule type="cellIs" priority="1" operator="equal" id="{FD4FE797-154C-294E-A9C5-0045F74DA009}">
            <xm:f>Values!$A$4</xm:f>
            <x14:dxf>
              <fill>
                <patternFill>
                  <bgColor rgb="FF00B0F0"/>
                </patternFill>
              </fill>
            </x14:dxf>
          </x14:cfRule>
          <x14:cfRule type="cellIs" priority="2" operator="equal" id="{D2A4C440-E22E-AB4D-B788-2671304F01D6}">
            <xm:f>Values!$A$5</xm:f>
            <x14:dxf>
              <fill>
                <patternFill>
                  <bgColor theme="2" tint="-9.9948118533890809E-2"/>
                </patternFill>
              </fill>
            </x14:dxf>
          </x14:cfRule>
          <x14:cfRule type="cellIs" priority="3" operator="equal" id="{24B2551D-1DCD-E44F-BEBA-CF69B55AE5CD}">
            <xm:f>Values!$A$6</xm:f>
            <x14:dxf>
              <fill>
                <patternFill>
                  <bgColor rgb="FFE74C3C"/>
                </patternFill>
              </fill>
            </x14:dxf>
          </x14:cfRule>
          <x14:cfRule type="cellIs" priority="4" operator="equal" id="{DEC10E46-BCA7-404B-A35E-47F31FD1377C}">
            <xm:f>Values!$A$7</xm:f>
            <x14:dxf>
              <fill>
                <patternFill>
                  <bgColor rgb="FFE67E22"/>
                </patternFill>
              </fill>
            </x14:dxf>
          </x14:cfRule>
          <x14:cfRule type="cellIs" priority="5" operator="equal" id="{6D63A858-3A4F-3844-9E54-31921521FA30}">
            <xm:f>Values!$A$8</xm:f>
            <x14:dxf>
              <fill>
                <patternFill>
                  <bgColor rgb="FFF39C12"/>
                </patternFill>
              </fill>
            </x14:dxf>
          </x14:cfRule>
          <x14:cfRule type="cellIs" priority="6" operator="equal" id="{E0B65669-5E6C-4940-8FC2-0F14DA37478B}">
            <xm:f>Values!$A$9</xm:f>
            <x14:dxf>
              <fill>
                <patternFill>
                  <bgColor rgb="FFF1C40F"/>
                </patternFill>
              </fill>
            </x14:dxf>
          </x14:cfRule>
          <x14:cfRule type="cellIs" priority="7" operator="equal" id="{8A701326-745B-D349-91D6-EBDAF77FDD90}">
            <xm:f>Values!$A$10</xm:f>
            <x14:dxf>
              <fill>
                <patternFill>
                  <bgColor rgb="FF27AE60"/>
                </patternFill>
              </fill>
            </x14:dxf>
          </x14:cfRule>
          <xm:sqref>C21:C26</xm:sqref>
        </x14:conditionalFormatting>
        <x14:conditionalFormatting xmlns:xm="http://schemas.microsoft.com/office/excel/2006/main">
          <x14:cfRule type="cellIs" priority="8" operator="equal" id="{46E945E0-03DF-EB48-AB45-CA3983D49D7B}">
            <xm:f>Values!$A$13</xm:f>
            <x14:dxf>
              <fill>
                <patternFill>
                  <bgColor rgb="FF00B0F0"/>
                </patternFill>
              </fill>
            </x14:dxf>
          </x14:cfRule>
          <x14:cfRule type="cellIs" priority="9" operator="equal" id="{7BDD0F31-8C3E-F54B-B0CB-D116948C58AD}">
            <xm:f>Values!$A$14</xm:f>
            <x14:dxf>
              <fill>
                <patternFill>
                  <bgColor theme="2" tint="-9.9948118533890809E-2"/>
                </patternFill>
              </fill>
            </x14:dxf>
          </x14:cfRule>
          <x14:cfRule type="cellIs" priority="10" operator="equal" id="{2368AD45-DCDA-7542-8927-040E7320BB13}">
            <xm:f>Values!$A$15</xm:f>
            <x14:dxf>
              <fill>
                <patternFill>
                  <bgColor rgb="FFE74C3C"/>
                </patternFill>
              </fill>
            </x14:dxf>
          </x14:cfRule>
          <x14:cfRule type="cellIs" priority="11" operator="equal" id="{E1FE06A5-4946-2244-B545-3C1E9BB1EFE4}">
            <xm:f>Values!$A$16</xm:f>
            <x14:dxf>
              <fill>
                <patternFill>
                  <bgColor rgb="FFE67E22"/>
                </patternFill>
              </fill>
            </x14:dxf>
          </x14:cfRule>
          <x14:cfRule type="cellIs" priority="12" operator="equal" id="{D419ECFA-26FD-594E-AE4A-DDAD8D1772A8}">
            <xm:f>Values!$A$17</xm:f>
            <x14:dxf>
              <fill>
                <patternFill>
                  <bgColor rgb="FFF39C12"/>
                </patternFill>
              </fill>
            </x14:dxf>
          </x14:cfRule>
          <x14:cfRule type="cellIs" priority="13" operator="equal" id="{5AC4897A-391E-9B4B-9B5E-CEEE2168A8D1}">
            <xm:f>Values!$A$18</xm:f>
            <x14:dxf>
              <fill>
                <patternFill>
                  <bgColor rgb="FFF1C40F"/>
                </patternFill>
              </fill>
            </x14:dxf>
          </x14:cfRule>
          <x14:cfRule type="cellIs" priority="14" operator="equal" id="{A835AA38-DF6F-1043-AFEA-532A58E8887A}">
            <xm:f>Values!$A$19</xm:f>
            <x14:dxf>
              <fill>
                <patternFill>
                  <bgColor rgb="FF27AE60"/>
                </patternFill>
              </fill>
            </x14:dxf>
          </x14:cfRule>
          <xm:sqref>D21:D26</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89E13432-FA67-4342-A8F0-4F646884C11A}">
          <x14:formula1>
            <xm:f>Values!$A$13:$A$19</xm:f>
          </x14:formula1>
          <xm:sqref>D21:D26</xm:sqref>
        </x14:dataValidation>
        <x14:dataValidation type="list" allowBlank="1" showInputMessage="1" showErrorMessage="1" xr:uid="{BD0B7072-A25D-2345-8D60-6D6BF03A0B19}">
          <x14:formula1>
            <xm:f>Values!$A$4:$A$10</xm:f>
          </x14:formula1>
          <xm:sqref>C21:C26</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29"/>
  <sheetViews>
    <sheetView zoomScaleNormal="100" workbookViewId="0">
      <selection activeCell="D4" sqref="D4"/>
    </sheetView>
  </sheetViews>
  <sheetFormatPr baseColWidth="10" defaultColWidth="8.6640625" defaultRowHeight="15" x14ac:dyDescent="0.2"/>
  <cols>
    <col min="1" max="1" width="9.5" bestFit="1" customWidth="1"/>
    <col min="2" max="2" width="123.1640625" customWidth="1"/>
    <col min="3" max="3" width="22.5" bestFit="1" customWidth="1"/>
    <col min="4" max="4" width="28.83203125" bestFit="1" customWidth="1"/>
    <col min="6" max="7" width="9.1640625" hidden="1" customWidth="1"/>
  </cols>
  <sheetData>
    <row r="1" spans="1:4" ht="59.5" customHeight="1" x14ac:dyDescent="0.2">
      <c r="A1" s="37" t="s">
        <v>516</v>
      </c>
      <c r="B1" s="37"/>
      <c r="C1" s="37"/>
      <c r="D1" s="37"/>
    </row>
    <row r="5" spans="1:4" x14ac:dyDescent="0.2">
      <c r="C5" s="7" t="s">
        <v>124</v>
      </c>
      <c r="D5" s="12">
        <f>F28</f>
        <v>0</v>
      </c>
    </row>
    <row r="7" spans="1:4" x14ac:dyDescent="0.2">
      <c r="C7" s="10" t="s">
        <v>125</v>
      </c>
      <c r="D7" s="11">
        <f>G28</f>
        <v>1</v>
      </c>
    </row>
    <row r="10" spans="1:4" ht="15" customHeight="1" x14ac:dyDescent="0.2"/>
    <row r="20" spans="1:9" s="9" customFormat="1" ht="28.5" customHeight="1" x14ac:dyDescent="0.2">
      <c r="A20" s="8" t="s">
        <v>126</v>
      </c>
      <c r="B20" s="8" t="s">
        <v>127</v>
      </c>
      <c r="C20" s="8" t="s">
        <v>128</v>
      </c>
      <c r="D20" s="8" t="s">
        <v>129</v>
      </c>
    </row>
    <row r="21" spans="1:9" ht="28.5" customHeight="1" x14ac:dyDescent="0.2">
      <c r="A21" s="2" t="s">
        <v>517</v>
      </c>
      <c r="B21" s="20" t="s">
        <v>518</v>
      </c>
      <c r="C21" s="3" t="s">
        <v>474</v>
      </c>
      <c r="D21" s="3" t="s">
        <v>474</v>
      </c>
      <c r="F21" s="5">
        <f t="shared" ref="F21:F26" si="0">IF(C21="Question Not Answered",0,IF(C21="Not Applicable","",IF(C21="No Policy",0,IF(C21="Informal Policy",0.25,IF(C21="Partial Written Policy",0.5,IF(C21="Written Policy",0.75,IF(C21="Approved Written Policy",1,"INVALID")))))))</f>
        <v>0</v>
      </c>
      <c r="G21" s="5">
        <f t="shared" ref="G21:G26" si="1">IF(D21="Question Not Answered",0,IF(D21="Not Applicable","",IF(D21="Not Implemented",0,IF(D21="Parts of Policy Implemented",0.25,IF(D21="Implemented on Some Systems",0.5,IF(D21="Implemented on Most Systems",0.75,IF(D21="Implemented on All Systems",1,"INVALID")))))))</f>
        <v>0</v>
      </c>
    </row>
    <row r="22" spans="1:9" ht="28.5" customHeight="1" x14ac:dyDescent="0.2">
      <c r="A22" s="2" t="s">
        <v>519</v>
      </c>
      <c r="B22" s="20" t="s">
        <v>520</v>
      </c>
      <c r="C22" s="3" t="s">
        <v>474</v>
      </c>
      <c r="D22" s="3" t="s">
        <v>474</v>
      </c>
      <c r="F22" s="5">
        <f t="shared" si="0"/>
        <v>0</v>
      </c>
      <c r="G22" s="5">
        <f t="shared" si="1"/>
        <v>0</v>
      </c>
    </row>
    <row r="23" spans="1:9" ht="28.5" customHeight="1" x14ac:dyDescent="0.2">
      <c r="A23" s="2" t="s">
        <v>521</v>
      </c>
      <c r="B23" s="20" t="s">
        <v>522</v>
      </c>
      <c r="C23" s="3" t="s">
        <v>474</v>
      </c>
      <c r="D23" s="3" t="s">
        <v>474</v>
      </c>
      <c r="F23" s="5">
        <f t="shared" si="0"/>
        <v>0</v>
      </c>
      <c r="G23" s="5">
        <f t="shared" si="1"/>
        <v>0</v>
      </c>
    </row>
    <row r="24" spans="1:9" ht="28.5" customHeight="1" x14ac:dyDescent="0.2">
      <c r="A24" s="2" t="s">
        <v>523</v>
      </c>
      <c r="B24" s="20" t="s">
        <v>524</v>
      </c>
      <c r="C24" s="3" t="s">
        <v>474</v>
      </c>
      <c r="D24" s="3" t="s">
        <v>474</v>
      </c>
      <c r="F24" s="5">
        <f t="shared" si="0"/>
        <v>0</v>
      </c>
      <c r="G24" s="5">
        <f t="shared" si="1"/>
        <v>0</v>
      </c>
    </row>
    <row r="25" spans="1:9" ht="28.5" customHeight="1" x14ac:dyDescent="0.2">
      <c r="A25" s="2" t="s">
        <v>525</v>
      </c>
      <c r="B25" s="20" t="s">
        <v>526</v>
      </c>
      <c r="C25" s="3" t="s">
        <v>474</v>
      </c>
      <c r="D25" s="3" t="s">
        <v>474</v>
      </c>
      <c r="F25" s="5">
        <f t="shared" si="0"/>
        <v>0</v>
      </c>
      <c r="G25" s="5">
        <f t="shared" si="1"/>
        <v>0</v>
      </c>
    </row>
    <row r="26" spans="1:9" ht="28.5" customHeight="1" x14ac:dyDescent="0.2">
      <c r="A26" s="2" t="s">
        <v>527</v>
      </c>
      <c r="B26" s="20" t="s">
        <v>528</v>
      </c>
      <c r="C26" s="3" t="s">
        <v>474</v>
      </c>
      <c r="D26" s="3" t="s">
        <v>474</v>
      </c>
      <c r="F26" s="5">
        <f t="shared" si="0"/>
        <v>0</v>
      </c>
      <c r="G26" s="5">
        <f t="shared" si="1"/>
        <v>0</v>
      </c>
    </row>
    <row r="27" spans="1:9" x14ac:dyDescent="0.2">
      <c r="F27" s="5">
        <f>AVERAGE(F21:F26)</f>
        <v>0</v>
      </c>
      <c r="G27" s="5">
        <f>AVERAGE(G21:G26)</f>
        <v>0</v>
      </c>
    </row>
    <row r="28" spans="1:9" x14ac:dyDescent="0.2">
      <c r="F28" s="6">
        <f>AVERAGE(F27:G27)</f>
        <v>0</v>
      </c>
      <c r="G28" s="6">
        <f>1-F28</f>
        <v>1</v>
      </c>
    </row>
    <row r="29" spans="1:9" ht="30" customHeight="1" x14ac:dyDescent="0.2">
      <c r="A29" s="38" t="s">
        <v>45</v>
      </c>
      <c r="B29" s="38"/>
      <c r="C29" s="38"/>
      <c r="D29" s="38"/>
      <c r="E29" s="16"/>
      <c r="F29" s="16"/>
      <c r="G29" s="16"/>
      <c r="H29" s="16"/>
      <c r="I29" s="16"/>
    </row>
  </sheetData>
  <mergeCells count="2">
    <mergeCell ref="A1:D1"/>
    <mergeCell ref="A29:D29"/>
  </mergeCells>
  <hyperlinks>
    <hyperlink ref="A29:C29" r:id="rId1" display="This work is licensed under the AuditScripts.com Terms of Service, which can be found at http://www.auditscripts.com/terms/. For Authorized Use Only." xr:uid="{00000000-0004-0000-1400-000000000000}"/>
  </hyperlinks>
  <pageMargins left="0.7" right="0.7" top="0.75" bottom="0.75" header="0.3" footer="0.3"/>
  <pageSetup orientation="portrait" r:id="rId2"/>
  <drawing r:id="rId3"/>
  <extLst>
    <ext xmlns:x14="http://schemas.microsoft.com/office/spreadsheetml/2009/9/main" uri="{78C0D931-6437-407d-A8EE-F0AAD7539E65}">
      <x14:conditionalFormattings>
        <x14:conditionalFormatting xmlns:xm="http://schemas.microsoft.com/office/excel/2006/main">
          <x14:cfRule type="cellIs" priority="1" operator="equal" id="{22FB4053-63B3-4850-991D-2CECF783BCE3}">
            <xm:f>Values!$A$4</xm:f>
            <x14:dxf>
              <fill>
                <patternFill>
                  <bgColor rgb="FF00B0F0"/>
                </patternFill>
              </fill>
            </x14:dxf>
          </x14:cfRule>
          <x14:cfRule type="cellIs" priority="2" operator="equal" id="{C17714A8-EBDA-492D-BBA9-7113D9075E4E}">
            <xm:f>Values!$A$5</xm:f>
            <x14:dxf>
              <fill>
                <patternFill>
                  <bgColor theme="2" tint="-9.9948118533890809E-2"/>
                </patternFill>
              </fill>
            </x14:dxf>
          </x14:cfRule>
          <x14:cfRule type="cellIs" priority="3" operator="equal" id="{67DC953F-FFF6-40EA-A006-E0A16FD72165}">
            <xm:f>Values!$A$6</xm:f>
            <x14:dxf>
              <fill>
                <patternFill>
                  <bgColor rgb="FFE74C3C"/>
                </patternFill>
              </fill>
            </x14:dxf>
          </x14:cfRule>
          <x14:cfRule type="cellIs" priority="4" operator="equal" id="{5937ED96-21EA-4AF2-9A23-7D61F762F8A6}">
            <xm:f>Values!$A$7</xm:f>
            <x14:dxf>
              <fill>
                <patternFill>
                  <bgColor rgb="FFE67E22"/>
                </patternFill>
              </fill>
            </x14:dxf>
          </x14:cfRule>
          <x14:cfRule type="cellIs" priority="5" operator="equal" id="{F44329C4-EE51-42D6-9A85-8E7436031190}">
            <xm:f>Values!$A$8</xm:f>
            <x14:dxf>
              <fill>
                <patternFill>
                  <bgColor rgb="FFF39C12"/>
                </patternFill>
              </fill>
            </x14:dxf>
          </x14:cfRule>
          <x14:cfRule type="cellIs" priority="6" operator="equal" id="{A5BCB7D9-AB6E-4092-869A-DB4C229F389F}">
            <xm:f>Values!$A$9</xm:f>
            <x14:dxf>
              <fill>
                <patternFill>
                  <bgColor rgb="FFF1C40F"/>
                </patternFill>
              </fill>
            </x14:dxf>
          </x14:cfRule>
          <x14:cfRule type="cellIs" priority="7" operator="equal" id="{B4E1FCDD-5088-4E46-B380-BF42A77E04FC}">
            <xm:f>Values!$A$10</xm:f>
            <x14:dxf>
              <fill>
                <patternFill>
                  <bgColor rgb="FF27AE60"/>
                </patternFill>
              </fill>
            </x14:dxf>
          </x14:cfRule>
          <xm:sqref>C21:C26</xm:sqref>
        </x14:conditionalFormatting>
        <x14:conditionalFormatting xmlns:xm="http://schemas.microsoft.com/office/excel/2006/main">
          <x14:cfRule type="cellIs" priority="8" operator="equal" id="{39E41EA2-5EB5-4C70-8D51-8A3CCBF8D3F1}">
            <xm:f>Values!$A$13</xm:f>
            <x14:dxf>
              <fill>
                <patternFill>
                  <bgColor rgb="FF00B0F0"/>
                </patternFill>
              </fill>
            </x14:dxf>
          </x14:cfRule>
          <x14:cfRule type="cellIs" priority="9" operator="equal" id="{47B41187-813E-4EDB-9025-7E44DCCE074C}">
            <xm:f>Values!$A$14</xm:f>
            <x14:dxf>
              <fill>
                <patternFill>
                  <bgColor theme="2" tint="-9.9948118533890809E-2"/>
                </patternFill>
              </fill>
            </x14:dxf>
          </x14:cfRule>
          <x14:cfRule type="cellIs" priority="10" operator="equal" id="{DC4E085E-CB74-438F-8C68-F379F864F480}">
            <xm:f>Values!$A$15</xm:f>
            <x14:dxf>
              <fill>
                <patternFill>
                  <bgColor rgb="FFE74C3C"/>
                </patternFill>
              </fill>
            </x14:dxf>
          </x14:cfRule>
          <x14:cfRule type="cellIs" priority="11" operator="equal" id="{19F1B5F3-2F42-47DF-B787-C8427846F0D2}">
            <xm:f>Values!$A$16</xm:f>
            <x14:dxf>
              <fill>
                <patternFill>
                  <bgColor rgb="FFE67E22"/>
                </patternFill>
              </fill>
            </x14:dxf>
          </x14:cfRule>
          <x14:cfRule type="cellIs" priority="12" operator="equal" id="{628CEF32-A119-45DE-8397-677D41273EAA}">
            <xm:f>Values!$A$17</xm:f>
            <x14:dxf>
              <fill>
                <patternFill>
                  <bgColor rgb="FFF39C12"/>
                </patternFill>
              </fill>
            </x14:dxf>
          </x14:cfRule>
          <x14:cfRule type="cellIs" priority="13" operator="equal" id="{E8FD802A-149E-42AD-9966-2B014EB0F08B}">
            <xm:f>Values!$A$18</xm:f>
            <x14:dxf>
              <fill>
                <patternFill>
                  <bgColor rgb="FFF1C40F"/>
                </patternFill>
              </fill>
            </x14:dxf>
          </x14:cfRule>
          <x14:cfRule type="cellIs" priority="14" operator="equal" id="{DF35E203-F0BE-4215-B629-45A2C47A840A}">
            <xm:f>Values!$A$19</xm:f>
            <x14:dxf>
              <fill>
                <patternFill>
                  <bgColor rgb="FF27AE60"/>
                </patternFill>
              </fill>
            </x14:dxf>
          </x14:cfRule>
          <xm:sqref>D21:D26</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1400-000000000000}">
          <x14:formula1>
            <xm:f>Values!$A$13:$A$19</xm:f>
          </x14:formula1>
          <xm:sqref>D21:D26</xm:sqref>
        </x14:dataValidation>
        <x14:dataValidation type="list" allowBlank="1" showInputMessage="1" showErrorMessage="1" xr:uid="{00000000-0002-0000-1400-000001000000}">
          <x14:formula1>
            <xm:f>Values!$A$4:$A$10</xm:f>
          </x14:formula1>
          <xm:sqref>C21:C26</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29"/>
  <sheetViews>
    <sheetView zoomScaleNormal="100" workbookViewId="0">
      <selection activeCell="D4" sqref="D4"/>
    </sheetView>
  </sheetViews>
  <sheetFormatPr baseColWidth="10" defaultColWidth="8.6640625" defaultRowHeight="15" x14ac:dyDescent="0.2"/>
  <cols>
    <col min="1" max="1" width="9.5" bestFit="1" customWidth="1"/>
    <col min="2" max="2" width="123.1640625" customWidth="1"/>
    <col min="3" max="3" width="22.5" bestFit="1" customWidth="1"/>
    <col min="4" max="4" width="28.83203125" bestFit="1" customWidth="1"/>
    <col min="6" max="7" width="9.1640625" hidden="1" customWidth="1"/>
  </cols>
  <sheetData>
    <row r="1" spans="1:4" ht="59.5" customHeight="1" x14ac:dyDescent="0.2">
      <c r="A1" s="37" t="s">
        <v>529</v>
      </c>
      <c r="B1" s="37"/>
      <c r="C1" s="37"/>
      <c r="D1" s="37"/>
    </row>
    <row r="5" spans="1:4" x14ac:dyDescent="0.2">
      <c r="C5" s="7" t="s">
        <v>124</v>
      </c>
      <c r="D5" s="12">
        <f>F28</f>
        <v>0</v>
      </c>
    </row>
    <row r="7" spans="1:4" x14ac:dyDescent="0.2">
      <c r="C7" s="10" t="s">
        <v>125</v>
      </c>
      <c r="D7" s="11">
        <f>G28</f>
        <v>1</v>
      </c>
    </row>
    <row r="10" spans="1:4" ht="15" customHeight="1" x14ac:dyDescent="0.2"/>
    <row r="20" spans="1:9" s="9" customFormat="1" ht="28.5" customHeight="1" x14ac:dyDescent="0.2">
      <c r="A20" s="8" t="s">
        <v>126</v>
      </c>
      <c r="B20" s="8" t="s">
        <v>127</v>
      </c>
      <c r="C20" s="8" t="s">
        <v>128</v>
      </c>
      <c r="D20" s="8" t="s">
        <v>129</v>
      </c>
    </row>
    <row r="21" spans="1:9" ht="28.5" customHeight="1" x14ac:dyDescent="0.2">
      <c r="A21" s="2" t="s">
        <v>530</v>
      </c>
      <c r="B21" s="20" t="s">
        <v>531</v>
      </c>
      <c r="C21" s="3" t="s">
        <v>474</v>
      </c>
      <c r="D21" s="3" t="s">
        <v>474</v>
      </c>
      <c r="F21" s="5">
        <f t="shared" ref="F21:F26" si="0">IF(C21="Question Not Answered",0,IF(C21="Not Applicable","",IF(C21="No Policy",0,IF(C21="Informal Policy",0.25,IF(C21="Partial Written Policy",0.5,IF(C21="Written Policy",0.75,IF(C21="Approved Written Policy",1,"INVALID")))))))</f>
        <v>0</v>
      </c>
      <c r="G21" s="5">
        <f t="shared" ref="G21:G26" si="1">IF(D21="Question Not Answered",0,IF(D21="Not Applicable","",IF(D21="Not Implemented",0,IF(D21="Parts of Policy Implemented",0.25,IF(D21="Implemented on Some Systems",0.5,IF(D21="Implemented on Most Systems",0.75,IF(D21="Implemented on All Systems",1,"INVALID")))))))</f>
        <v>0</v>
      </c>
    </row>
    <row r="22" spans="1:9" ht="28.5" customHeight="1" x14ac:dyDescent="0.2">
      <c r="A22" s="2" t="s">
        <v>532</v>
      </c>
      <c r="B22" s="20" t="s">
        <v>533</v>
      </c>
      <c r="C22" s="3" t="s">
        <v>474</v>
      </c>
      <c r="D22" s="3" t="s">
        <v>474</v>
      </c>
      <c r="F22" s="5">
        <f t="shared" si="0"/>
        <v>0</v>
      </c>
      <c r="G22" s="5">
        <f t="shared" si="1"/>
        <v>0</v>
      </c>
    </row>
    <row r="23" spans="1:9" ht="28.5" customHeight="1" x14ac:dyDescent="0.2">
      <c r="A23" s="2" t="s">
        <v>534</v>
      </c>
      <c r="B23" s="20" t="s">
        <v>535</v>
      </c>
      <c r="C23" s="3" t="s">
        <v>474</v>
      </c>
      <c r="D23" s="3" t="s">
        <v>474</v>
      </c>
      <c r="F23" s="5">
        <f t="shared" si="0"/>
        <v>0</v>
      </c>
      <c r="G23" s="5">
        <f t="shared" si="1"/>
        <v>0</v>
      </c>
    </row>
    <row r="24" spans="1:9" ht="28.5" customHeight="1" x14ac:dyDescent="0.2">
      <c r="A24" s="2" t="s">
        <v>536</v>
      </c>
      <c r="B24" s="20" t="s">
        <v>537</v>
      </c>
      <c r="C24" s="3" t="s">
        <v>474</v>
      </c>
      <c r="D24" s="3" t="s">
        <v>474</v>
      </c>
      <c r="F24" s="5">
        <f t="shared" si="0"/>
        <v>0</v>
      </c>
      <c r="G24" s="5">
        <f t="shared" si="1"/>
        <v>0</v>
      </c>
    </row>
    <row r="25" spans="1:9" ht="28.5" customHeight="1" x14ac:dyDescent="0.2">
      <c r="A25" s="2" t="s">
        <v>538</v>
      </c>
      <c r="B25" s="20" t="s">
        <v>539</v>
      </c>
      <c r="C25" s="3" t="s">
        <v>474</v>
      </c>
      <c r="D25" s="3" t="s">
        <v>474</v>
      </c>
      <c r="F25" s="5">
        <f t="shared" si="0"/>
        <v>0</v>
      </c>
      <c r="G25" s="5">
        <f t="shared" si="1"/>
        <v>0</v>
      </c>
    </row>
    <row r="26" spans="1:9" ht="28.5" customHeight="1" x14ac:dyDescent="0.2">
      <c r="A26" s="2" t="s">
        <v>540</v>
      </c>
      <c r="B26" s="20" t="s">
        <v>541</v>
      </c>
      <c r="C26" s="3" t="s">
        <v>474</v>
      </c>
      <c r="D26" s="3" t="s">
        <v>474</v>
      </c>
      <c r="F26" s="5">
        <f t="shared" si="0"/>
        <v>0</v>
      </c>
      <c r="G26" s="5">
        <f t="shared" si="1"/>
        <v>0</v>
      </c>
    </row>
    <row r="27" spans="1:9" x14ac:dyDescent="0.2">
      <c r="F27" s="5">
        <f>AVERAGE(F21:F26)</f>
        <v>0</v>
      </c>
      <c r="G27" s="5">
        <f>AVERAGE(G21:G26)</f>
        <v>0</v>
      </c>
    </row>
    <row r="28" spans="1:9" x14ac:dyDescent="0.2">
      <c r="F28" s="6">
        <f>AVERAGE(F27:G27)</f>
        <v>0</v>
      </c>
      <c r="G28" s="6">
        <f>1-F28</f>
        <v>1</v>
      </c>
    </row>
    <row r="29" spans="1:9" ht="30" customHeight="1" x14ac:dyDescent="0.2">
      <c r="A29" s="38" t="s">
        <v>45</v>
      </c>
      <c r="B29" s="38"/>
      <c r="C29" s="38"/>
      <c r="D29" s="38"/>
      <c r="E29" s="16"/>
      <c r="F29" s="16"/>
      <c r="G29" s="16"/>
      <c r="H29" s="16"/>
      <c r="I29" s="16"/>
    </row>
  </sheetData>
  <mergeCells count="2">
    <mergeCell ref="A1:D1"/>
    <mergeCell ref="A29:D29"/>
  </mergeCells>
  <hyperlinks>
    <hyperlink ref="A29:C29" r:id="rId1" display="This work is licensed under the AuditScripts.com Terms of Service, which can be found at http://www.auditscripts.com/terms/. For Authorized Use Only." xr:uid="{00000000-0004-0000-1500-000000000000}"/>
  </hyperlinks>
  <pageMargins left="0.7" right="0.7" top="0.75" bottom="0.75" header="0.3" footer="0.3"/>
  <pageSetup orientation="portrait" r:id="rId2"/>
  <drawing r:id="rId3"/>
  <extLst>
    <ext xmlns:x14="http://schemas.microsoft.com/office/spreadsheetml/2009/9/main" uri="{78C0D931-6437-407d-A8EE-F0AAD7539E65}">
      <x14:conditionalFormattings>
        <x14:conditionalFormatting xmlns:xm="http://schemas.microsoft.com/office/excel/2006/main">
          <x14:cfRule type="cellIs" priority="1" operator="equal" id="{CC963652-C6B0-D546-963B-2D8554274AD4}">
            <xm:f>Values!$A$4</xm:f>
            <x14:dxf>
              <fill>
                <patternFill>
                  <bgColor rgb="FF00B0F0"/>
                </patternFill>
              </fill>
            </x14:dxf>
          </x14:cfRule>
          <x14:cfRule type="cellIs" priority="2" operator="equal" id="{1C512F05-E0C7-6F42-AC4D-6DDE46CA1C16}">
            <xm:f>Values!$A$5</xm:f>
            <x14:dxf>
              <fill>
                <patternFill>
                  <bgColor theme="2" tint="-9.9948118533890809E-2"/>
                </patternFill>
              </fill>
            </x14:dxf>
          </x14:cfRule>
          <x14:cfRule type="cellIs" priority="3" operator="equal" id="{A5AB0331-3EAC-4249-87C8-8BB2BABFDC5E}">
            <xm:f>Values!$A$6</xm:f>
            <x14:dxf>
              <fill>
                <patternFill>
                  <bgColor rgb="FFE74C3C"/>
                </patternFill>
              </fill>
            </x14:dxf>
          </x14:cfRule>
          <x14:cfRule type="cellIs" priority="4" operator="equal" id="{D8D68CB3-D5B8-FA4C-ADBA-AFD5550F66DA}">
            <xm:f>Values!$A$7</xm:f>
            <x14:dxf>
              <fill>
                <patternFill>
                  <bgColor rgb="FFE67E22"/>
                </patternFill>
              </fill>
            </x14:dxf>
          </x14:cfRule>
          <x14:cfRule type="cellIs" priority="5" operator="equal" id="{D5B7499D-29FB-D040-AE0C-78617CA85E3C}">
            <xm:f>Values!$A$8</xm:f>
            <x14:dxf>
              <fill>
                <patternFill>
                  <bgColor rgb="FFF39C12"/>
                </patternFill>
              </fill>
            </x14:dxf>
          </x14:cfRule>
          <x14:cfRule type="cellIs" priority="6" operator="equal" id="{6A45DBC8-1B18-D147-A953-D350DE3EA789}">
            <xm:f>Values!$A$9</xm:f>
            <x14:dxf>
              <fill>
                <patternFill>
                  <bgColor rgb="FFF1C40F"/>
                </patternFill>
              </fill>
            </x14:dxf>
          </x14:cfRule>
          <x14:cfRule type="cellIs" priority="7" operator="equal" id="{4AB59ED0-6B82-2D4A-9442-FBDF2CA80F70}">
            <xm:f>Values!$A$10</xm:f>
            <x14:dxf>
              <fill>
                <patternFill>
                  <bgColor rgb="FF27AE60"/>
                </patternFill>
              </fill>
            </x14:dxf>
          </x14:cfRule>
          <xm:sqref>C21:C26</xm:sqref>
        </x14:conditionalFormatting>
        <x14:conditionalFormatting xmlns:xm="http://schemas.microsoft.com/office/excel/2006/main">
          <x14:cfRule type="cellIs" priority="8" operator="equal" id="{2A791670-1F79-5F4C-A87C-30F0A7B6301F}">
            <xm:f>Values!$A$13</xm:f>
            <x14:dxf>
              <fill>
                <patternFill>
                  <bgColor rgb="FF00B0F0"/>
                </patternFill>
              </fill>
            </x14:dxf>
          </x14:cfRule>
          <x14:cfRule type="cellIs" priority="9" operator="equal" id="{70DC9A22-7B56-A245-A979-ACF51DBAB834}">
            <xm:f>Values!$A$14</xm:f>
            <x14:dxf>
              <fill>
                <patternFill>
                  <bgColor theme="2" tint="-9.9948118533890809E-2"/>
                </patternFill>
              </fill>
            </x14:dxf>
          </x14:cfRule>
          <x14:cfRule type="cellIs" priority="10" operator="equal" id="{B0DA70B8-F7AB-B042-82EC-B39D330111BC}">
            <xm:f>Values!$A$15</xm:f>
            <x14:dxf>
              <fill>
                <patternFill>
                  <bgColor rgb="FFE74C3C"/>
                </patternFill>
              </fill>
            </x14:dxf>
          </x14:cfRule>
          <x14:cfRule type="cellIs" priority="11" operator="equal" id="{A9A7BFE8-9A71-6248-B6BF-7CB5248EF27F}">
            <xm:f>Values!$A$16</xm:f>
            <x14:dxf>
              <fill>
                <patternFill>
                  <bgColor rgb="FFE67E22"/>
                </patternFill>
              </fill>
            </x14:dxf>
          </x14:cfRule>
          <x14:cfRule type="cellIs" priority="12" operator="equal" id="{81583FC2-4901-2341-B335-6324356574E1}">
            <xm:f>Values!$A$17</xm:f>
            <x14:dxf>
              <fill>
                <patternFill>
                  <bgColor rgb="FFF39C12"/>
                </patternFill>
              </fill>
            </x14:dxf>
          </x14:cfRule>
          <x14:cfRule type="cellIs" priority="13" operator="equal" id="{1B3591F0-8E33-0C4A-A1F4-3D831B75952C}">
            <xm:f>Values!$A$18</xm:f>
            <x14:dxf>
              <fill>
                <patternFill>
                  <bgColor rgb="FFF1C40F"/>
                </patternFill>
              </fill>
            </x14:dxf>
          </x14:cfRule>
          <x14:cfRule type="cellIs" priority="14" operator="equal" id="{19A69BD9-2F28-EA4D-ACBF-9588B888F836}">
            <xm:f>Values!$A$19</xm:f>
            <x14:dxf>
              <fill>
                <patternFill>
                  <bgColor rgb="FF27AE60"/>
                </patternFill>
              </fill>
            </x14:dxf>
          </x14:cfRule>
          <xm:sqref>D21:D26</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9B5A5ADC-5D3A-DF4E-BEAF-8AF5AA700398}">
          <x14:formula1>
            <xm:f>Values!$A$13:$A$19</xm:f>
          </x14:formula1>
          <xm:sqref>D21:D26</xm:sqref>
        </x14:dataValidation>
        <x14:dataValidation type="list" allowBlank="1" showInputMessage="1" showErrorMessage="1" xr:uid="{9CA88EAF-3CBA-7B4C-9B92-6436831F4423}">
          <x14:formula1>
            <xm:f>Values!$A$4:$A$10</xm:f>
          </x14:formula1>
          <xm:sqref>C21:C26</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26"/>
  <sheetViews>
    <sheetView zoomScale="116" zoomScaleNormal="80" workbookViewId="0">
      <selection activeCell="D4" sqref="D4"/>
    </sheetView>
  </sheetViews>
  <sheetFormatPr baseColWidth="10" defaultColWidth="8.6640625" defaultRowHeight="15" x14ac:dyDescent="0.2"/>
  <cols>
    <col min="1" max="1" width="9.5" bestFit="1" customWidth="1"/>
    <col min="2" max="2" width="123.1640625" customWidth="1"/>
    <col min="3" max="3" width="22.5" bestFit="1" customWidth="1"/>
    <col min="4" max="4" width="28.83203125" bestFit="1" customWidth="1"/>
    <col min="6" max="7" width="9.1640625" hidden="1" customWidth="1"/>
  </cols>
  <sheetData>
    <row r="1" spans="1:4" ht="59.5" customHeight="1" x14ac:dyDescent="0.2">
      <c r="A1" s="37" t="s">
        <v>542</v>
      </c>
      <c r="B1" s="37"/>
      <c r="C1" s="37"/>
      <c r="D1" s="37"/>
    </row>
    <row r="5" spans="1:4" x14ac:dyDescent="0.2">
      <c r="C5" s="7" t="s">
        <v>124</v>
      </c>
      <c r="D5" s="12">
        <f>F25</f>
        <v>0</v>
      </c>
    </row>
    <row r="7" spans="1:4" x14ac:dyDescent="0.2">
      <c r="C7" s="10" t="s">
        <v>125</v>
      </c>
      <c r="D7" s="11">
        <f>G25</f>
        <v>1</v>
      </c>
    </row>
    <row r="10" spans="1:4" ht="15" customHeight="1" x14ac:dyDescent="0.2"/>
    <row r="20" spans="1:9" s="9" customFormat="1" ht="28.5" customHeight="1" x14ac:dyDescent="0.2">
      <c r="A20" s="8" t="s">
        <v>126</v>
      </c>
      <c r="B20" s="8" t="s">
        <v>127</v>
      </c>
      <c r="C20" s="8" t="s">
        <v>128</v>
      </c>
      <c r="D20" s="8" t="s">
        <v>129</v>
      </c>
    </row>
    <row r="21" spans="1:9" ht="28.5" customHeight="1" x14ac:dyDescent="0.2">
      <c r="A21" s="2" t="s">
        <v>543</v>
      </c>
      <c r="B21" s="20" t="s">
        <v>544</v>
      </c>
      <c r="C21" s="3" t="s">
        <v>474</v>
      </c>
      <c r="D21" s="3" t="s">
        <v>474</v>
      </c>
      <c r="F21" s="5">
        <f>IF(C21="Question Not Answered",0,IF(C21="Not Applicable","",IF(C21="No Policy",0,IF(C21="Informal Policy",0.25,IF(C21="Partial Written Policy",0.5,IF(C21="Written Policy",0.75,IF(C21="Approved Written Policy",1,"INVALID")))))))</f>
        <v>0</v>
      </c>
      <c r="G21" s="5">
        <f>IF(D21="Question Not Answered",0,IF(D21="Not Applicable","",IF(D21="Not Implemented",0,IF(D21="Parts of Policy Implemented",0.25,IF(D21="Implemented on Some Systems",0.5,IF(D21="Implemented on Most Systems",0.75,IF(D21="Implemented on All Systems",1,"INVALID")))))))</f>
        <v>0</v>
      </c>
    </row>
    <row r="22" spans="1:9" ht="28.5" customHeight="1" x14ac:dyDescent="0.2">
      <c r="A22" s="2" t="s">
        <v>545</v>
      </c>
      <c r="B22" s="20" t="s">
        <v>546</v>
      </c>
      <c r="C22" s="3" t="s">
        <v>474</v>
      </c>
      <c r="D22" s="3" t="s">
        <v>474</v>
      </c>
      <c r="F22" s="5">
        <f>IF(C22="Question Not Answered",0,IF(C22="Not Applicable","",IF(C22="No Policy",0,IF(C22="Informal Policy",0.25,IF(C22="Partial Written Policy",0.5,IF(C22="Written Policy",0.75,IF(C22="Approved Written Policy",1,"INVALID")))))))</f>
        <v>0</v>
      </c>
      <c r="G22" s="5">
        <f>IF(D22="Question Not Answered",0,IF(D22="Not Applicable","",IF(D22="Not Implemented",0,IF(D22="Parts of Policy Implemented",0.25,IF(D22="Implemented on Some Systems",0.5,IF(D22="Implemented on Most Systems",0.75,IF(D22="Implemented on All Systems",1,"INVALID")))))))</f>
        <v>0</v>
      </c>
    </row>
    <row r="23" spans="1:9" ht="28.5" customHeight="1" x14ac:dyDescent="0.2">
      <c r="A23" s="2" t="s">
        <v>547</v>
      </c>
      <c r="B23" s="20" t="s">
        <v>548</v>
      </c>
      <c r="C23" s="3" t="s">
        <v>474</v>
      </c>
      <c r="D23" s="3" t="s">
        <v>474</v>
      </c>
      <c r="F23" s="5">
        <f>IF(C23="Question Not Answered",0,IF(C23="Not Applicable","",IF(C23="No Policy",0,IF(C23="Informal Policy",0.25,IF(C23="Partial Written Policy",0.5,IF(C23="Written Policy",0.75,IF(C23="Approved Written Policy",1,"INVALID")))))))</f>
        <v>0</v>
      </c>
      <c r="G23" s="5">
        <f>IF(D23="Question Not Answered",0,IF(D23="Not Applicable","",IF(D23="Not Implemented",0,IF(D23="Parts of Policy Implemented",0.25,IF(D23="Implemented on Some Systems",0.5,IF(D23="Implemented on Most Systems",0.75,IF(D23="Implemented on All Systems",1,"INVALID")))))))</f>
        <v>0</v>
      </c>
    </row>
    <row r="24" spans="1:9" x14ac:dyDescent="0.2">
      <c r="F24" s="5">
        <f>AVERAGE(F21:F23)</f>
        <v>0</v>
      </c>
      <c r="G24" s="5">
        <f>AVERAGE(G21:G23)</f>
        <v>0</v>
      </c>
    </row>
    <row r="25" spans="1:9" x14ac:dyDescent="0.2">
      <c r="F25" s="6">
        <f>AVERAGE(F24:G24)</f>
        <v>0</v>
      </c>
      <c r="G25" s="6">
        <f>1-F25</f>
        <v>1</v>
      </c>
    </row>
    <row r="26" spans="1:9" ht="30" customHeight="1" x14ac:dyDescent="0.2">
      <c r="A26" s="38" t="s">
        <v>45</v>
      </c>
      <c r="B26" s="38"/>
      <c r="C26" s="38"/>
      <c r="D26" s="38"/>
      <c r="E26" s="16"/>
      <c r="F26" s="16"/>
      <c r="G26" s="16"/>
      <c r="H26" s="16"/>
      <c r="I26" s="16"/>
    </row>
  </sheetData>
  <mergeCells count="2">
    <mergeCell ref="A1:D1"/>
    <mergeCell ref="A26:D26"/>
  </mergeCells>
  <hyperlinks>
    <hyperlink ref="A26:C26" r:id="rId1" display="This work is licensed under the AuditScripts.com Terms of Service, which can be found at http://www.auditscripts.com/terms/. For Authorized Use Only." xr:uid="{00000000-0004-0000-1600-000000000000}"/>
  </hyperlinks>
  <pageMargins left="0.7" right="0.7" top="0.75" bottom="0.75" header="0.3" footer="0.3"/>
  <pageSetup orientation="portrait" r:id="rId2"/>
  <drawing r:id="rId3"/>
  <extLst>
    <ext xmlns:x14="http://schemas.microsoft.com/office/spreadsheetml/2009/9/main" uri="{78C0D931-6437-407d-A8EE-F0AAD7539E65}">
      <x14:conditionalFormattings>
        <x14:conditionalFormatting xmlns:xm="http://schemas.microsoft.com/office/excel/2006/main">
          <x14:cfRule type="cellIs" priority="1" operator="equal" id="{52E4AA3D-A99A-FD4C-925E-F68957AEB80C}">
            <xm:f>Values!$A$4</xm:f>
            <x14:dxf>
              <fill>
                <patternFill>
                  <bgColor rgb="FF00B0F0"/>
                </patternFill>
              </fill>
            </x14:dxf>
          </x14:cfRule>
          <x14:cfRule type="cellIs" priority="2" operator="equal" id="{E0CBC372-3D31-3842-8706-31178EEB5562}">
            <xm:f>Values!$A$5</xm:f>
            <x14:dxf>
              <fill>
                <patternFill>
                  <bgColor theme="2" tint="-9.9948118533890809E-2"/>
                </patternFill>
              </fill>
            </x14:dxf>
          </x14:cfRule>
          <x14:cfRule type="cellIs" priority="3" operator="equal" id="{54C09984-C733-024E-962F-4E246B63AABE}">
            <xm:f>Values!$A$6</xm:f>
            <x14:dxf>
              <fill>
                <patternFill>
                  <bgColor rgb="FFE74C3C"/>
                </patternFill>
              </fill>
            </x14:dxf>
          </x14:cfRule>
          <x14:cfRule type="cellIs" priority="4" operator="equal" id="{C5D324DC-7D46-AB4A-9B89-A2D2ED1EB786}">
            <xm:f>Values!$A$7</xm:f>
            <x14:dxf>
              <fill>
                <patternFill>
                  <bgColor rgb="FFE67E22"/>
                </patternFill>
              </fill>
            </x14:dxf>
          </x14:cfRule>
          <x14:cfRule type="cellIs" priority="5" operator="equal" id="{4849AF12-428B-F044-918C-078B2C7ABDB4}">
            <xm:f>Values!$A$8</xm:f>
            <x14:dxf>
              <fill>
                <patternFill>
                  <bgColor rgb="FFF39C12"/>
                </patternFill>
              </fill>
            </x14:dxf>
          </x14:cfRule>
          <x14:cfRule type="cellIs" priority="6" operator="equal" id="{56516CF6-1169-D542-8182-895472A9FBAD}">
            <xm:f>Values!$A$9</xm:f>
            <x14:dxf>
              <fill>
                <patternFill>
                  <bgColor rgb="FFF1C40F"/>
                </patternFill>
              </fill>
            </x14:dxf>
          </x14:cfRule>
          <x14:cfRule type="cellIs" priority="7" operator="equal" id="{BB07494C-8CAD-1E4A-9100-E835A355B661}">
            <xm:f>Values!$A$10</xm:f>
            <x14:dxf>
              <fill>
                <patternFill>
                  <bgColor rgb="FF27AE60"/>
                </patternFill>
              </fill>
            </x14:dxf>
          </x14:cfRule>
          <xm:sqref>C21:C23</xm:sqref>
        </x14:conditionalFormatting>
        <x14:conditionalFormatting xmlns:xm="http://schemas.microsoft.com/office/excel/2006/main">
          <x14:cfRule type="cellIs" priority="8" operator="equal" id="{98CDAE9F-3C18-834F-AC64-0C199BBDB785}">
            <xm:f>Values!$A$13</xm:f>
            <x14:dxf>
              <fill>
                <patternFill>
                  <bgColor rgb="FF00B0F0"/>
                </patternFill>
              </fill>
            </x14:dxf>
          </x14:cfRule>
          <x14:cfRule type="cellIs" priority="9" operator="equal" id="{53946F65-7ABC-AD4B-BAED-409CAE573F3E}">
            <xm:f>Values!$A$14</xm:f>
            <x14:dxf>
              <fill>
                <patternFill>
                  <bgColor theme="2" tint="-9.9948118533890809E-2"/>
                </patternFill>
              </fill>
            </x14:dxf>
          </x14:cfRule>
          <x14:cfRule type="cellIs" priority="10" operator="equal" id="{A2B5DD24-E797-A744-BD5D-6EA241694901}">
            <xm:f>Values!$A$15</xm:f>
            <x14:dxf>
              <fill>
                <patternFill>
                  <bgColor rgb="FFE74C3C"/>
                </patternFill>
              </fill>
            </x14:dxf>
          </x14:cfRule>
          <x14:cfRule type="cellIs" priority="11" operator="equal" id="{AFC86594-A050-8946-B2D2-AA2AFE495635}">
            <xm:f>Values!$A$16</xm:f>
            <x14:dxf>
              <fill>
                <patternFill>
                  <bgColor rgb="FFE67E22"/>
                </patternFill>
              </fill>
            </x14:dxf>
          </x14:cfRule>
          <x14:cfRule type="cellIs" priority="12" operator="equal" id="{1005780C-6030-244C-8AC0-493FF6876D0C}">
            <xm:f>Values!$A$17</xm:f>
            <x14:dxf>
              <fill>
                <patternFill>
                  <bgColor rgb="FFF39C12"/>
                </patternFill>
              </fill>
            </x14:dxf>
          </x14:cfRule>
          <x14:cfRule type="cellIs" priority="13" operator="equal" id="{E7C9025C-9DF0-7B4D-A4CC-08D8643A9708}">
            <xm:f>Values!$A$18</xm:f>
            <x14:dxf>
              <fill>
                <patternFill>
                  <bgColor rgb="FFF1C40F"/>
                </patternFill>
              </fill>
            </x14:dxf>
          </x14:cfRule>
          <x14:cfRule type="cellIs" priority="14" operator="equal" id="{26A39111-EF23-A540-8D81-1B752C22BB4F}">
            <xm:f>Values!$A$19</xm:f>
            <x14:dxf>
              <fill>
                <patternFill>
                  <bgColor rgb="FF27AE60"/>
                </patternFill>
              </fill>
            </x14:dxf>
          </x14:cfRule>
          <xm:sqref>D21:D23</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118B7773-D6A4-0F44-A131-E5EE13F45BF6}">
          <x14:formula1>
            <xm:f>Values!$A$13:$A$19</xm:f>
          </x14:formula1>
          <xm:sqref>D21:D23</xm:sqref>
        </x14:dataValidation>
        <x14:dataValidation type="list" allowBlank="1" showInputMessage="1" showErrorMessage="1" xr:uid="{A2AEC4A3-911B-9643-85FA-EC5E879ED21D}">
          <x14:formula1>
            <xm:f>Values!$A$4:$A$10</xm:f>
          </x14:formula1>
          <xm:sqref>C21:C23</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32"/>
  <sheetViews>
    <sheetView zoomScaleNormal="100" workbookViewId="0">
      <selection activeCell="D4" sqref="D4"/>
    </sheetView>
  </sheetViews>
  <sheetFormatPr baseColWidth="10" defaultColWidth="8.6640625" defaultRowHeight="15" x14ac:dyDescent="0.2"/>
  <cols>
    <col min="1" max="1" width="9.5" bestFit="1" customWidth="1"/>
    <col min="2" max="2" width="123.1640625" customWidth="1"/>
    <col min="3" max="3" width="24.83203125" bestFit="1" customWidth="1"/>
    <col min="4" max="4" width="32.6640625" bestFit="1" customWidth="1"/>
    <col min="6" max="7" width="9.1640625" hidden="1" customWidth="1"/>
  </cols>
  <sheetData>
    <row r="1" spans="1:4" ht="59.5" customHeight="1" x14ac:dyDescent="0.2">
      <c r="A1" s="37" t="s">
        <v>549</v>
      </c>
      <c r="B1" s="37"/>
      <c r="C1" s="37"/>
      <c r="D1" s="37"/>
    </row>
    <row r="5" spans="1:4" x14ac:dyDescent="0.2">
      <c r="C5" s="7" t="s">
        <v>124</v>
      </c>
      <c r="D5" s="12">
        <f>F31</f>
        <v>0</v>
      </c>
    </row>
    <row r="7" spans="1:4" x14ac:dyDescent="0.2">
      <c r="C7" s="10" t="s">
        <v>125</v>
      </c>
      <c r="D7" s="11">
        <f>G31</f>
        <v>1</v>
      </c>
    </row>
    <row r="10" spans="1:4" ht="15" customHeight="1" x14ac:dyDescent="0.2"/>
    <row r="20" spans="1:9" s="9" customFormat="1" ht="28.5" customHeight="1" x14ac:dyDescent="0.2">
      <c r="A20" s="8" t="s">
        <v>126</v>
      </c>
      <c r="B20" s="8" t="s">
        <v>127</v>
      </c>
      <c r="C20" s="8" t="s">
        <v>128</v>
      </c>
      <c r="D20" s="8" t="s">
        <v>129</v>
      </c>
    </row>
    <row r="21" spans="1:9" ht="28.5" customHeight="1" x14ac:dyDescent="0.2">
      <c r="A21" s="2" t="s">
        <v>550</v>
      </c>
      <c r="B21" s="20" t="s">
        <v>551</v>
      </c>
      <c r="C21" s="3" t="s">
        <v>474</v>
      </c>
      <c r="D21" s="3" t="s">
        <v>474</v>
      </c>
      <c r="F21" s="5">
        <f t="shared" ref="F21:F29" si="0">IF(C21="Question Not Answered",0,IF(C21="Not Applicable","",IF(C21="No Policy",0,IF(C21="Informal Policy",0.25,IF(C21="Partial Written Policy",0.5,IF(C21="Written Policy",0.75,IF(C21="Approved Written Policy",1,"INVALID")))))))</f>
        <v>0</v>
      </c>
      <c r="G21" s="5">
        <f t="shared" ref="G21:G29" si="1">IF(D21="Question Not Answered",0,IF(D21="Not Applicable","",IF(D21="Not Implemented",0,IF(D21="Parts of Policy Implemented",0.25,IF(D21="Implemented on Some Systems",0.5,IF(D21="Implemented on Most Systems",0.75,IF(D21="Implemented on All Systems",1,"INVALID")))))))</f>
        <v>0</v>
      </c>
    </row>
    <row r="22" spans="1:9" ht="28.5" customHeight="1" x14ac:dyDescent="0.2">
      <c r="A22" s="2" t="s">
        <v>552</v>
      </c>
      <c r="B22" s="20" t="s">
        <v>553</v>
      </c>
      <c r="C22" s="3" t="s">
        <v>474</v>
      </c>
      <c r="D22" s="3" t="s">
        <v>474</v>
      </c>
      <c r="F22" s="5">
        <f t="shared" si="0"/>
        <v>0</v>
      </c>
      <c r="G22" s="5">
        <f t="shared" si="1"/>
        <v>0</v>
      </c>
    </row>
    <row r="23" spans="1:9" ht="28.5" customHeight="1" x14ac:dyDescent="0.2">
      <c r="A23" s="2" t="s">
        <v>554</v>
      </c>
      <c r="B23" s="20" t="s">
        <v>555</v>
      </c>
      <c r="C23" s="3" t="s">
        <v>474</v>
      </c>
      <c r="D23" s="3" t="s">
        <v>474</v>
      </c>
      <c r="F23" s="5">
        <f t="shared" si="0"/>
        <v>0</v>
      </c>
      <c r="G23" s="5">
        <f t="shared" si="1"/>
        <v>0</v>
      </c>
    </row>
    <row r="24" spans="1:9" ht="28.5" customHeight="1" x14ac:dyDescent="0.2">
      <c r="A24" s="2" t="s">
        <v>556</v>
      </c>
      <c r="B24" s="20" t="s">
        <v>557</v>
      </c>
      <c r="C24" s="3" t="s">
        <v>474</v>
      </c>
      <c r="D24" s="3" t="s">
        <v>474</v>
      </c>
      <c r="F24" s="5">
        <f t="shared" si="0"/>
        <v>0</v>
      </c>
      <c r="G24" s="5">
        <f t="shared" si="1"/>
        <v>0</v>
      </c>
    </row>
    <row r="25" spans="1:9" ht="28.5" customHeight="1" x14ac:dyDescent="0.2">
      <c r="A25" s="2" t="s">
        <v>558</v>
      </c>
      <c r="B25" s="20" t="s">
        <v>559</v>
      </c>
      <c r="C25" s="3" t="s">
        <v>474</v>
      </c>
      <c r="D25" s="3" t="s">
        <v>474</v>
      </c>
      <c r="F25" s="5">
        <f t="shared" si="0"/>
        <v>0</v>
      </c>
      <c r="G25" s="5">
        <f t="shared" si="1"/>
        <v>0</v>
      </c>
    </row>
    <row r="26" spans="1:9" ht="28.5" customHeight="1" x14ac:dyDescent="0.2">
      <c r="A26" s="2" t="s">
        <v>560</v>
      </c>
      <c r="B26" s="20" t="s">
        <v>561</v>
      </c>
      <c r="C26" s="3" t="s">
        <v>474</v>
      </c>
      <c r="D26" s="3" t="s">
        <v>474</v>
      </c>
      <c r="F26" s="5">
        <f t="shared" si="0"/>
        <v>0</v>
      </c>
      <c r="G26" s="5">
        <f t="shared" si="1"/>
        <v>0</v>
      </c>
    </row>
    <row r="27" spans="1:9" ht="28.5" customHeight="1" x14ac:dyDescent="0.2">
      <c r="A27" s="2" t="s">
        <v>562</v>
      </c>
      <c r="B27" s="20" t="s">
        <v>563</v>
      </c>
      <c r="C27" s="3" t="s">
        <v>474</v>
      </c>
      <c r="D27" s="3" t="s">
        <v>474</v>
      </c>
      <c r="F27" s="5">
        <f t="shared" si="0"/>
        <v>0</v>
      </c>
      <c r="G27" s="5">
        <f t="shared" si="1"/>
        <v>0</v>
      </c>
    </row>
    <row r="28" spans="1:9" ht="28.5" customHeight="1" x14ac:dyDescent="0.2">
      <c r="A28" s="2" t="s">
        <v>564</v>
      </c>
      <c r="B28" s="20" t="s">
        <v>565</v>
      </c>
      <c r="C28" s="3" t="s">
        <v>474</v>
      </c>
      <c r="D28" s="3" t="s">
        <v>474</v>
      </c>
      <c r="F28" s="5">
        <f t="shared" si="0"/>
        <v>0</v>
      </c>
      <c r="G28" s="5">
        <f t="shared" si="1"/>
        <v>0</v>
      </c>
    </row>
    <row r="29" spans="1:9" ht="28.5" customHeight="1" x14ac:dyDescent="0.2">
      <c r="A29" s="2" t="s">
        <v>566</v>
      </c>
      <c r="B29" s="20" t="s">
        <v>567</v>
      </c>
      <c r="C29" s="3" t="s">
        <v>474</v>
      </c>
      <c r="D29" s="3" t="s">
        <v>474</v>
      </c>
      <c r="F29" s="5">
        <f t="shared" si="0"/>
        <v>0</v>
      </c>
      <c r="G29" s="5">
        <f t="shared" si="1"/>
        <v>0</v>
      </c>
    </row>
    <row r="30" spans="1:9" x14ac:dyDescent="0.2">
      <c r="F30" s="5">
        <f>AVERAGE(F21:F29)</f>
        <v>0</v>
      </c>
      <c r="G30" s="5">
        <f>AVERAGE(G21:G29)</f>
        <v>0</v>
      </c>
    </row>
    <row r="31" spans="1:9" x14ac:dyDescent="0.2">
      <c r="F31" s="6">
        <f>AVERAGE(F30:G30)</f>
        <v>0</v>
      </c>
      <c r="G31" s="6">
        <f>1-F31</f>
        <v>1</v>
      </c>
    </row>
    <row r="32" spans="1:9" ht="30" customHeight="1" x14ac:dyDescent="0.2">
      <c r="A32" s="38" t="s">
        <v>45</v>
      </c>
      <c r="B32" s="38"/>
      <c r="C32" s="38"/>
      <c r="D32" s="38"/>
      <c r="E32" s="16"/>
      <c r="F32" s="16"/>
      <c r="G32" s="16"/>
      <c r="H32" s="16"/>
      <c r="I32" s="16"/>
    </row>
  </sheetData>
  <mergeCells count="2">
    <mergeCell ref="A1:D1"/>
    <mergeCell ref="A32:D32"/>
  </mergeCells>
  <hyperlinks>
    <hyperlink ref="A32:C32" r:id="rId1" display="This work is licensed under the AuditScripts.com Terms of Service, which can be found at http://www.auditscripts.com/terms/. For Authorized Use Only." xr:uid="{00000000-0004-0000-1700-000000000000}"/>
  </hyperlinks>
  <pageMargins left="0.7" right="0.7" top="0.75" bottom="0.75" header="0.3" footer="0.3"/>
  <pageSetup orientation="portrait" r:id="rId2"/>
  <drawing r:id="rId3"/>
  <extLst>
    <ext xmlns:x14="http://schemas.microsoft.com/office/spreadsheetml/2009/9/main" uri="{78C0D931-6437-407d-A8EE-F0AAD7539E65}">
      <x14:conditionalFormattings>
        <x14:conditionalFormatting xmlns:xm="http://schemas.microsoft.com/office/excel/2006/main">
          <x14:cfRule type="cellIs" priority="1" operator="equal" id="{EF3BF9ED-F040-F247-9597-B553D33B179E}">
            <xm:f>Values!$A$4</xm:f>
            <x14:dxf>
              <fill>
                <patternFill>
                  <bgColor rgb="FF00B0F0"/>
                </patternFill>
              </fill>
            </x14:dxf>
          </x14:cfRule>
          <x14:cfRule type="cellIs" priority="2" operator="equal" id="{9A1371A6-E1BD-B446-8C84-C17F2F27B2D5}">
            <xm:f>Values!$A$5</xm:f>
            <x14:dxf>
              <fill>
                <patternFill>
                  <bgColor theme="2" tint="-9.9948118533890809E-2"/>
                </patternFill>
              </fill>
            </x14:dxf>
          </x14:cfRule>
          <x14:cfRule type="cellIs" priority="3" operator="equal" id="{7F2629DE-E989-7042-BCE9-1E996A6B1665}">
            <xm:f>Values!$A$6</xm:f>
            <x14:dxf>
              <fill>
                <patternFill>
                  <bgColor rgb="FFE74C3C"/>
                </patternFill>
              </fill>
            </x14:dxf>
          </x14:cfRule>
          <x14:cfRule type="cellIs" priority="4" operator="equal" id="{ECAFC182-3FD4-4F45-A76E-E0F14E3CCAA9}">
            <xm:f>Values!$A$7</xm:f>
            <x14:dxf>
              <fill>
                <patternFill>
                  <bgColor rgb="FFE67E22"/>
                </patternFill>
              </fill>
            </x14:dxf>
          </x14:cfRule>
          <x14:cfRule type="cellIs" priority="5" operator="equal" id="{892B5C77-6AA9-E049-95E2-0C4FB32F33B8}">
            <xm:f>Values!$A$8</xm:f>
            <x14:dxf>
              <fill>
                <patternFill>
                  <bgColor rgb="FFF39C12"/>
                </patternFill>
              </fill>
            </x14:dxf>
          </x14:cfRule>
          <x14:cfRule type="cellIs" priority="6" operator="equal" id="{14FD04A2-6700-E14A-B1D4-2DB26A75243C}">
            <xm:f>Values!$A$9</xm:f>
            <x14:dxf>
              <fill>
                <patternFill>
                  <bgColor rgb="FFF1C40F"/>
                </patternFill>
              </fill>
            </x14:dxf>
          </x14:cfRule>
          <x14:cfRule type="cellIs" priority="7" operator="equal" id="{43AE47E7-38DD-E741-9894-A06CA533570B}">
            <xm:f>Values!$A$10</xm:f>
            <x14:dxf>
              <fill>
                <patternFill>
                  <bgColor rgb="FF27AE60"/>
                </patternFill>
              </fill>
            </x14:dxf>
          </x14:cfRule>
          <xm:sqref>C21:C29</xm:sqref>
        </x14:conditionalFormatting>
        <x14:conditionalFormatting xmlns:xm="http://schemas.microsoft.com/office/excel/2006/main">
          <x14:cfRule type="cellIs" priority="8" operator="equal" id="{8CA2EC9E-6FE0-644C-B59B-4FEA285733F6}">
            <xm:f>Values!$A$13</xm:f>
            <x14:dxf>
              <fill>
                <patternFill>
                  <bgColor rgb="FF00B0F0"/>
                </patternFill>
              </fill>
            </x14:dxf>
          </x14:cfRule>
          <x14:cfRule type="cellIs" priority="9" operator="equal" id="{C98D36EB-6768-8E45-B0C8-18011E77EFCA}">
            <xm:f>Values!$A$14</xm:f>
            <x14:dxf>
              <fill>
                <patternFill>
                  <bgColor theme="2" tint="-9.9948118533890809E-2"/>
                </patternFill>
              </fill>
            </x14:dxf>
          </x14:cfRule>
          <x14:cfRule type="cellIs" priority="10" operator="equal" id="{AE05A3A8-D768-F848-8455-5D7887D8E2C5}">
            <xm:f>Values!$A$15</xm:f>
            <x14:dxf>
              <fill>
                <patternFill>
                  <bgColor rgb="FFE74C3C"/>
                </patternFill>
              </fill>
            </x14:dxf>
          </x14:cfRule>
          <x14:cfRule type="cellIs" priority="11" operator="equal" id="{29C48004-B55C-6A42-AEC8-E3716CC19576}">
            <xm:f>Values!$A$16</xm:f>
            <x14:dxf>
              <fill>
                <patternFill>
                  <bgColor rgb="FFE67E22"/>
                </patternFill>
              </fill>
            </x14:dxf>
          </x14:cfRule>
          <x14:cfRule type="cellIs" priority="12" operator="equal" id="{43E7F8F7-6F81-0F44-883E-8091368BD1A1}">
            <xm:f>Values!$A$17</xm:f>
            <x14:dxf>
              <fill>
                <patternFill>
                  <bgColor rgb="FFF39C12"/>
                </patternFill>
              </fill>
            </x14:dxf>
          </x14:cfRule>
          <x14:cfRule type="cellIs" priority="13" operator="equal" id="{47B643D5-9DA5-6647-9E21-206D8A974911}">
            <xm:f>Values!$A$18</xm:f>
            <x14:dxf>
              <fill>
                <patternFill>
                  <bgColor rgb="FFF1C40F"/>
                </patternFill>
              </fill>
            </x14:dxf>
          </x14:cfRule>
          <x14:cfRule type="cellIs" priority="14" operator="equal" id="{C37641E7-B616-1943-962B-0B0436142F79}">
            <xm:f>Values!$A$19</xm:f>
            <x14:dxf>
              <fill>
                <patternFill>
                  <bgColor rgb="FF27AE60"/>
                </patternFill>
              </fill>
            </x14:dxf>
          </x14:cfRule>
          <xm:sqref>D21:D29</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95778F37-95F7-124F-892C-FAF60092F0BA}">
          <x14:formula1>
            <xm:f>Values!$A$13:$A$19</xm:f>
          </x14:formula1>
          <xm:sqref>D21:D29</xm:sqref>
        </x14:dataValidation>
        <x14:dataValidation type="list" allowBlank="1" showInputMessage="1" showErrorMessage="1" xr:uid="{F346B60B-3529-3D45-A54B-627F95240890}">
          <x14:formula1>
            <xm:f>Values!$A$4:$A$10</xm:f>
          </x14:formula1>
          <xm:sqref>C21:C29</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44"/>
  <sheetViews>
    <sheetView zoomScaleNormal="100" workbookViewId="0">
      <selection activeCell="D4" sqref="D4"/>
    </sheetView>
  </sheetViews>
  <sheetFormatPr baseColWidth="10" defaultColWidth="8.6640625" defaultRowHeight="15" x14ac:dyDescent="0.2"/>
  <cols>
    <col min="1" max="1" width="9.5" bestFit="1" customWidth="1"/>
    <col min="2" max="2" width="123.1640625" customWidth="1"/>
    <col min="3" max="3" width="24.83203125" bestFit="1" customWidth="1"/>
    <col min="4" max="4" width="32.6640625" bestFit="1" customWidth="1"/>
    <col min="5" max="5" width="8.5" customWidth="1"/>
    <col min="6" max="7" width="8.5" hidden="1" customWidth="1"/>
    <col min="8" max="8" width="8.5" customWidth="1"/>
  </cols>
  <sheetData>
    <row r="1" spans="1:4" ht="59.5" customHeight="1" x14ac:dyDescent="0.2">
      <c r="A1" s="37" t="s">
        <v>568</v>
      </c>
      <c r="B1" s="37"/>
      <c r="C1" s="37"/>
      <c r="D1" s="37"/>
    </row>
    <row r="5" spans="1:4" x14ac:dyDescent="0.2">
      <c r="C5" s="7" t="s">
        <v>124</v>
      </c>
      <c r="D5" s="12">
        <f>F43</f>
        <v>0</v>
      </c>
    </row>
    <row r="7" spans="1:4" x14ac:dyDescent="0.2">
      <c r="C7" s="10" t="s">
        <v>125</v>
      </c>
      <c r="D7" s="11">
        <f>G43</f>
        <v>1</v>
      </c>
    </row>
    <row r="10" spans="1:4" ht="15" customHeight="1" x14ac:dyDescent="0.2"/>
    <row r="20" spans="1:7" s="9" customFormat="1" ht="28.5" customHeight="1" x14ac:dyDescent="0.2">
      <c r="A20" s="8" t="s">
        <v>126</v>
      </c>
      <c r="B20" s="8" t="s">
        <v>127</v>
      </c>
      <c r="C20" s="8" t="s">
        <v>128</v>
      </c>
      <c r="D20" s="8" t="s">
        <v>129</v>
      </c>
    </row>
    <row r="21" spans="1:7" ht="28.5" customHeight="1" x14ac:dyDescent="0.2">
      <c r="A21" s="2" t="s">
        <v>569</v>
      </c>
      <c r="B21" s="20" t="s">
        <v>570</v>
      </c>
      <c r="C21" s="3" t="s">
        <v>474</v>
      </c>
      <c r="D21" s="3" t="s">
        <v>474</v>
      </c>
      <c r="F21" s="5">
        <f t="shared" ref="F21:F41" si="0">IF(C21="Question Not Answered",0,IF(C21="Not Applicable","",IF(C21="No Policy",0,IF(C21="Informal Policy",0.25,IF(C21="Partial Written Policy",0.5,IF(C21="Written Policy",0.75,IF(C21="Approved Written Policy",1,"INVALID")))))))</f>
        <v>0</v>
      </c>
      <c r="G21" s="5">
        <f t="shared" ref="G21:G41" si="1">IF(D21="Question Not Answered",0,IF(D21="Not Applicable","",IF(D21="Not Implemented",0,IF(D21="Parts of Policy Implemented",0.25,IF(D21="Implemented on Some Systems",0.5,IF(D21="Implemented on Most Systems",0.75,IF(D21="Implemented on All Systems",1,"INVALID")))))))</f>
        <v>0</v>
      </c>
    </row>
    <row r="22" spans="1:7" ht="28.5" customHeight="1" x14ac:dyDescent="0.2">
      <c r="A22" s="2" t="s">
        <v>571</v>
      </c>
      <c r="B22" s="20" t="s">
        <v>572</v>
      </c>
      <c r="C22" s="3" t="s">
        <v>474</v>
      </c>
      <c r="D22" s="3" t="s">
        <v>474</v>
      </c>
      <c r="F22" s="5">
        <f t="shared" si="0"/>
        <v>0</v>
      </c>
      <c r="G22" s="5">
        <f t="shared" si="1"/>
        <v>0</v>
      </c>
    </row>
    <row r="23" spans="1:7" ht="28.5" customHeight="1" x14ac:dyDescent="0.2">
      <c r="A23" s="2" t="s">
        <v>573</v>
      </c>
      <c r="B23" s="20" t="s">
        <v>574</v>
      </c>
      <c r="C23" s="3" t="s">
        <v>474</v>
      </c>
      <c r="D23" s="3" t="s">
        <v>474</v>
      </c>
      <c r="F23" s="5">
        <f t="shared" si="0"/>
        <v>0</v>
      </c>
      <c r="G23" s="5">
        <f t="shared" si="1"/>
        <v>0</v>
      </c>
    </row>
    <row r="24" spans="1:7" ht="28.5" customHeight="1" x14ac:dyDescent="0.2">
      <c r="A24" s="2" t="s">
        <v>575</v>
      </c>
      <c r="B24" s="20" t="s">
        <v>576</v>
      </c>
      <c r="C24" s="3" t="s">
        <v>474</v>
      </c>
      <c r="D24" s="3" t="s">
        <v>474</v>
      </c>
      <c r="F24" s="5">
        <f t="shared" si="0"/>
        <v>0</v>
      </c>
      <c r="G24" s="5">
        <f t="shared" si="1"/>
        <v>0</v>
      </c>
    </row>
    <row r="25" spans="1:7" ht="28.5" customHeight="1" x14ac:dyDescent="0.2">
      <c r="A25" s="2" t="s">
        <v>577</v>
      </c>
      <c r="B25" s="20" t="s">
        <v>578</v>
      </c>
      <c r="C25" s="3" t="s">
        <v>474</v>
      </c>
      <c r="D25" s="3" t="s">
        <v>474</v>
      </c>
      <c r="F25" s="5">
        <f t="shared" si="0"/>
        <v>0</v>
      </c>
      <c r="G25" s="5">
        <f t="shared" si="1"/>
        <v>0</v>
      </c>
    </row>
    <row r="26" spans="1:7" ht="28.5" customHeight="1" x14ac:dyDescent="0.2">
      <c r="A26" s="2" t="s">
        <v>579</v>
      </c>
      <c r="B26" s="20" t="s">
        <v>580</v>
      </c>
      <c r="C26" s="3" t="s">
        <v>474</v>
      </c>
      <c r="D26" s="3" t="s">
        <v>474</v>
      </c>
      <c r="F26" s="5">
        <f t="shared" si="0"/>
        <v>0</v>
      </c>
      <c r="G26" s="5">
        <f t="shared" si="1"/>
        <v>0</v>
      </c>
    </row>
    <row r="27" spans="1:7" ht="28.5" customHeight="1" x14ac:dyDescent="0.2">
      <c r="A27" s="2" t="s">
        <v>581</v>
      </c>
      <c r="B27" s="20" t="s">
        <v>582</v>
      </c>
      <c r="C27" s="3" t="s">
        <v>474</v>
      </c>
      <c r="D27" s="3" t="s">
        <v>474</v>
      </c>
      <c r="F27" s="5">
        <f t="shared" si="0"/>
        <v>0</v>
      </c>
      <c r="G27" s="5">
        <f t="shared" si="1"/>
        <v>0</v>
      </c>
    </row>
    <row r="28" spans="1:7" ht="28.5" customHeight="1" x14ac:dyDescent="0.2">
      <c r="A28" s="2" t="s">
        <v>583</v>
      </c>
      <c r="B28" s="20" t="s">
        <v>584</v>
      </c>
      <c r="C28" s="3" t="s">
        <v>474</v>
      </c>
      <c r="D28" s="3" t="s">
        <v>474</v>
      </c>
      <c r="F28" s="5">
        <f t="shared" si="0"/>
        <v>0</v>
      </c>
      <c r="G28" s="5">
        <f t="shared" si="1"/>
        <v>0</v>
      </c>
    </row>
    <row r="29" spans="1:7" ht="28.5" customHeight="1" x14ac:dyDescent="0.2">
      <c r="A29" s="2" t="s">
        <v>585</v>
      </c>
      <c r="B29" s="20" t="s">
        <v>586</v>
      </c>
      <c r="C29" s="3" t="s">
        <v>474</v>
      </c>
      <c r="D29" s="3" t="s">
        <v>474</v>
      </c>
      <c r="F29" s="5">
        <f t="shared" si="0"/>
        <v>0</v>
      </c>
      <c r="G29" s="5">
        <f t="shared" si="1"/>
        <v>0</v>
      </c>
    </row>
    <row r="30" spans="1:7" ht="28.5" customHeight="1" x14ac:dyDescent="0.2">
      <c r="A30" s="2" t="s">
        <v>587</v>
      </c>
      <c r="B30" s="20" t="s">
        <v>588</v>
      </c>
      <c r="C30" s="3" t="s">
        <v>474</v>
      </c>
      <c r="D30" s="3" t="s">
        <v>474</v>
      </c>
      <c r="F30" s="5">
        <f t="shared" si="0"/>
        <v>0</v>
      </c>
      <c r="G30" s="5">
        <f t="shared" si="1"/>
        <v>0</v>
      </c>
    </row>
    <row r="31" spans="1:7" ht="28.5" customHeight="1" x14ac:dyDescent="0.2">
      <c r="A31" s="2" t="s">
        <v>589</v>
      </c>
      <c r="B31" s="20" t="s">
        <v>590</v>
      </c>
      <c r="C31" s="3" t="s">
        <v>474</v>
      </c>
      <c r="D31" s="3" t="s">
        <v>474</v>
      </c>
      <c r="F31" s="5">
        <f t="shared" si="0"/>
        <v>0</v>
      </c>
      <c r="G31" s="5">
        <f t="shared" si="1"/>
        <v>0</v>
      </c>
    </row>
    <row r="32" spans="1:7" ht="44.25" customHeight="1" x14ac:dyDescent="0.2">
      <c r="A32" s="2" t="s">
        <v>591</v>
      </c>
      <c r="B32" s="20" t="s">
        <v>592</v>
      </c>
      <c r="C32" s="3" t="s">
        <v>474</v>
      </c>
      <c r="D32" s="3" t="s">
        <v>474</v>
      </c>
      <c r="F32" s="5">
        <f t="shared" si="0"/>
        <v>0</v>
      </c>
      <c r="G32" s="5">
        <f t="shared" si="1"/>
        <v>0</v>
      </c>
    </row>
    <row r="33" spans="1:9" ht="28.5" customHeight="1" x14ac:dyDescent="0.2">
      <c r="A33" s="2" t="s">
        <v>593</v>
      </c>
      <c r="B33" s="20" t="s">
        <v>594</v>
      </c>
      <c r="C33" s="3" t="s">
        <v>474</v>
      </c>
      <c r="D33" s="3" t="s">
        <v>474</v>
      </c>
      <c r="F33" s="5">
        <f t="shared" si="0"/>
        <v>0</v>
      </c>
      <c r="G33" s="5">
        <f t="shared" si="1"/>
        <v>0</v>
      </c>
    </row>
    <row r="34" spans="1:9" ht="28.5" customHeight="1" x14ac:dyDescent="0.2">
      <c r="A34" s="2" t="s">
        <v>595</v>
      </c>
      <c r="B34" s="20" t="s">
        <v>596</v>
      </c>
      <c r="C34" s="3" t="s">
        <v>474</v>
      </c>
      <c r="D34" s="3" t="s">
        <v>474</v>
      </c>
      <c r="F34" s="5">
        <f t="shared" si="0"/>
        <v>0</v>
      </c>
      <c r="G34" s="5">
        <f t="shared" si="1"/>
        <v>0</v>
      </c>
    </row>
    <row r="35" spans="1:9" ht="28.5" customHeight="1" x14ac:dyDescent="0.2">
      <c r="A35" s="2" t="s">
        <v>597</v>
      </c>
      <c r="B35" s="20" t="s">
        <v>598</v>
      </c>
      <c r="C35" s="3" t="s">
        <v>474</v>
      </c>
      <c r="D35" s="3" t="s">
        <v>474</v>
      </c>
      <c r="F35" s="5">
        <f t="shared" si="0"/>
        <v>0</v>
      </c>
      <c r="G35" s="5">
        <f t="shared" si="1"/>
        <v>0</v>
      </c>
    </row>
    <row r="36" spans="1:9" ht="28.5" customHeight="1" x14ac:dyDescent="0.2">
      <c r="A36" s="2" t="s">
        <v>599</v>
      </c>
      <c r="B36" s="20" t="s">
        <v>600</v>
      </c>
      <c r="C36" s="3" t="s">
        <v>474</v>
      </c>
      <c r="D36" s="3" t="s">
        <v>474</v>
      </c>
      <c r="F36" s="5">
        <f t="shared" si="0"/>
        <v>0</v>
      </c>
      <c r="G36" s="5">
        <f t="shared" si="1"/>
        <v>0</v>
      </c>
    </row>
    <row r="37" spans="1:9" ht="28.5" customHeight="1" x14ac:dyDescent="0.2">
      <c r="A37" s="2" t="s">
        <v>601</v>
      </c>
      <c r="B37" s="20" t="s">
        <v>602</v>
      </c>
      <c r="C37" s="3" t="s">
        <v>474</v>
      </c>
      <c r="D37" s="3" t="s">
        <v>474</v>
      </c>
      <c r="F37" s="5">
        <f t="shared" si="0"/>
        <v>0</v>
      </c>
      <c r="G37" s="5">
        <f t="shared" si="1"/>
        <v>0</v>
      </c>
    </row>
    <row r="38" spans="1:9" ht="28.5" customHeight="1" x14ac:dyDescent="0.2">
      <c r="A38" s="2" t="s">
        <v>603</v>
      </c>
      <c r="B38" s="20" t="s">
        <v>604</v>
      </c>
      <c r="C38" s="3" t="s">
        <v>474</v>
      </c>
      <c r="D38" s="3" t="s">
        <v>474</v>
      </c>
      <c r="F38" s="5">
        <f t="shared" si="0"/>
        <v>0</v>
      </c>
      <c r="G38" s="5">
        <f t="shared" si="1"/>
        <v>0</v>
      </c>
    </row>
    <row r="39" spans="1:9" ht="28.5" customHeight="1" x14ac:dyDescent="0.2">
      <c r="A39" s="2" t="s">
        <v>605</v>
      </c>
      <c r="B39" s="20" t="s">
        <v>606</v>
      </c>
      <c r="C39" s="3" t="s">
        <v>474</v>
      </c>
      <c r="D39" s="3" t="s">
        <v>474</v>
      </c>
      <c r="F39" s="5">
        <f t="shared" si="0"/>
        <v>0</v>
      </c>
      <c r="G39" s="5">
        <f t="shared" si="1"/>
        <v>0</v>
      </c>
    </row>
    <row r="40" spans="1:9" ht="28.5" customHeight="1" x14ac:dyDescent="0.2">
      <c r="A40" s="2" t="s">
        <v>607</v>
      </c>
      <c r="B40" s="20" t="s">
        <v>608</v>
      </c>
      <c r="C40" s="3" t="s">
        <v>474</v>
      </c>
      <c r="D40" s="3" t="s">
        <v>474</v>
      </c>
      <c r="F40" s="5">
        <f t="shared" si="0"/>
        <v>0</v>
      </c>
      <c r="G40" s="5">
        <f t="shared" si="1"/>
        <v>0</v>
      </c>
    </row>
    <row r="41" spans="1:9" ht="28.5" customHeight="1" x14ac:dyDescent="0.2">
      <c r="A41" s="2" t="s">
        <v>609</v>
      </c>
      <c r="B41" s="20" t="s">
        <v>610</v>
      </c>
      <c r="C41" s="3" t="s">
        <v>474</v>
      </c>
      <c r="D41" s="3" t="s">
        <v>474</v>
      </c>
      <c r="F41" s="5">
        <f t="shared" si="0"/>
        <v>0</v>
      </c>
      <c r="G41" s="5">
        <f t="shared" si="1"/>
        <v>0</v>
      </c>
    </row>
    <row r="42" spans="1:9" x14ac:dyDescent="0.2">
      <c r="F42" s="5">
        <f>AVERAGE(F21:F41)</f>
        <v>0</v>
      </c>
      <c r="G42" s="5">
        <f>AVERAGE(G21:G41)</f>
        <v>0</v>
      </c>
    </row>
    <row r="43" spans="1:9" x14ac:dyDescent="0.2">
      <c r="F43" s="6">
        <f>AVERAGE(F42:G42)</f>
        <v>0</v>
      </c>
      <c r="G43" s="6">
        <f>1-F43</f>
        <v>1</v>
      </c>
    </row>
    <row r="44" spans="1:9" ht="30" customHeight="1" x14ac:dyDescent="0.2">
      <c r="A44" s="38" t="s">
        <v>45</v>
      </c>
      <c r="B44" s="38"/>
      <c r="C44" s="38"/>
      <c r="D44" s="38"/>
      <c r="E44" s="16"/>
      <c r="F44" s="16"/>
      <c r="G44" s="16"/>
      <c r="H44" s="16"/>
      <c r="I44" s="16"/>
    </row>
  </sheetData>
  <mergeCells count="2">
    <mergeCell ref="A1:D1"/>
    <mergeCell ref="A44:D44"/>
  </mergeCells>
  <hyperlinks>
    <hyperlink ref="A44:C44" r:id="rId1" display="This work is licensed under the AuditScripts.com Terms of Service, which can be found at http://www.auditscripts.com/terms/. For Authorized Use Only." xr:uid="{00000000-0004-0000-1800-000000000000}"/>
  </hyperlinks>
  <pageMargins left="0.7" right="0.7" top="0.75" bottom="0.75" header="0.3" footer="0.3"/>
  <pageSetup orientation="portrait" r:id="rId2"/>
  <drawing r:id="rId3"/>
  <extLst>
    <ext xmlns:x14="http://schemas.microsoft.com/office/spreadsheetml/2009/9/main" uri="{78C0D931-6437-407d-A8EE-F0AAD7539E65}">
      <x14:conditionalFormattings>
        <x14:conditionalFormatting xmlns:xm="http://schemas.microsoft.com/office/excel/2006/main">
          <x14:cfRule type="cellIs" priority="1" operator="equal" id="{248C9BC9-2A26-BA48-A8B0-F08B003A2702}">
            <xm:f>Values!$A$4</xm:f>
            <x14:dxf>
              <fill>
                <patternFill>
                  <bgColor rgb="FF00B0F0"/>
                </patternFill>
              </fill>
            </x14:dxf>
          </x14:cfRule>
          <x14:cfRule type="cellIs" priority="2" operator="equal" id="{2BC5BA00-4EA7-1F42-8A26-60D9875C8C04}">
            <xm:f>Values!$A$5</xm:f>
            <x14:dxf>
              <fill>
                <patternFill>
                  <bgColor theme="2" tint="-9.9948118533890809E-2"/>
                </patternFill>
              </fill>
            </x14:dxf>
          </x14:cfRule>
          <x14:cfRule type="cellIs" priority="3" operator="equal" id="{3E605F76-A82A-8842-A0B3-7CF748271C43}">
            <xm:f>Values!$A$6</xm:f>
            <x14:dxf>
              <fill>
                <patternFill>
                  <bgColor rgb="FFE74C3C"/>
                </patternFill>
              </fill>
            </x14:dxf>
          </x14:cfRule>
          <x14:cfRule type="cellIs" priority="4" operator="equal" id="{924BC92C-92B0-AE44-9B87-2346551D184E}">
            <xm:f>Values!$A$7</xm:f>
            <x14:dxf>
              <fill>
                <patternFill>
                  <bgColor rgb="FFE67E22"/>
                </patternFill>
              </fill>
            </x14:dxf>
          </x14:cfRule>
          <x14:cfRule type="cellIs" priority="5" operator="equal" id="{313534B5-3D2C-D943-AD26-709640C3FAE7}">
            <xm:f>Values!$A$8</xm:f>
            <x14:dxf>
              <fill>
                <patternFill>
                  <bgColor rgb="FFF39C12"/>
                </patternFill>
              </fill>
            </x14:dxf>
          </x14:cfRule>
          <x14:cfRule type="cellIs" priority="6" operator="equal" id="{5699B534-3910-1C4F-81A3-B61DDE7EF3B7}">
            <xm:f>Values!$A$9</xm:f>
            <x14:dxf>
              <fill>
                <patternFill>
                  <bgColor rgb="FFF1C40F"/>
                </patternFill>
              </fill>
            </x14:dxf>
          </x14:cfRule>
          <x14:cfRule type="cellIs" priority="7" operator="equal" id="{2875483F-A9AC-D24D-B006-45D69E45C98E}">
            <xm:f>Values!$A$10</xm:f>
            <x14:dxf>
              <fill>
                <patternFill>
                  <bgColor rgb="FF27AE60"/>
                </patternFill>
              </fill>
            </x14:dxf>
          </x14:cfRule>
          <xm:sqref>C21:C41</xm:sqref>
        </x14:conditionalFormatting>
        <x14:conditionalFormatting xmlns:xm="http://schemas.microsoft.com/office/excel/2006/main">
          <x14:cfRule type="cellIs" priority="8" operator="equal" id="{F323B7C5-F813-8E4E-8945-347D6CD691B2}">
            <xm:f>Values!$A$13</xm:f>
            <x14:dxf>
              <fill>
                <patternFill>
                  <bgColor rgb="FF00B0F0"/>
                </patternFill>
              </fill>
            </x14:dxf>
          </x14:cfRule>
          <x14:cfRule type="cellIs" priority="9" operator="equal" id="{A327451B-D14E-224E-B073-8C7016CCACCC}">
            <xm:f>Values!$A$14</xm:f>
            <x14:dxf>
              <fill>
                <patternFill>
                  <bgColor theme="2" tint="-9.9948118533890809E-2"/>
                </patternFill>
              </fill>
            </x14:dxf>
          </x14:cfRule>
          <x14:cfRule type="cellIs" priority="10" operator="equal" id="{F4452516-557A-354F-87B3-7D7E76D26B5E}">
            <xm:f>Values!$A$15</xm:f>
            <x14:dxf>
              <fill>
                <patternFill>
                  <bgColor rgb="FFE74C3C"/>
                </patternFill>
              </fill>
            </x14:dxf>
          </x14:cfRule>
          <x14:cfRule type="cellIs" priority="11" operator="equal" id="{FE6EA9A6-64BF-EC4D-B36B-3887A360AB36}">
            <xm:f>Values!$A$16</xm:f>
            <x14:dxf>
              <fill>
                <patternFill>
                  <bgColor rgb="FFE67E22"/>
                </patternFill>
              </fill>
            </x14:dxf>
          </x14:cfRule>
          <x14:cfRule type="cellIs" priority="12" operator="equal" id="{F1023DC7-B7B7-2446-A057-BB69EC4AC442}">
            <xm:f>Values!$A$17</xm:f>
            <x14:dxf>
              <fill>
                <patternFill>
                  <bgColor rgb="FFF39C12"/>
                </patternFill>
              </fill>
            </x14:dxf>
          </x14:cfRule>
          <x14:cfRule type="cellIs" priority="13" operator="equal" id="{6D2A80AB-1504-A745-8356-D12770A23184}">
            <xm:f>Values!$A$18</xm:f>
            <x14:dxf>
              <fill>
                <patternFill>
                  <bgColor rgb="FFF1C40F"/>
                </patternFill>
              </fill>
            </x14:dxf>
          </x14:cfRule>
          <x14:cfRule type="cellIs" priority="14" operator="equal" id="{D53DCF71-75A0-0A40-A123-14D740AC9568}">
            <xm:f>Values!$A$19</xm:f>
            <x14:dxf>
              <fill>
                <patternFill>
                  <bgColor rgb="FF27AE60"/>
                </patternFill>
              </fill>
            </x14:dxf>
          </x14:cfRule>
          <xm:sqref>D21:D41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22795B9A-814E-A44B-BB31-8DF13E854974}">
          <x14:formula1>
            <xm:f>Values!$A$13:$A$19</xm:f>
          </x14:formula1>
          <xm:sqref>D21:D41</xm:sqref>
        </x14:dataValidation>
        <x14:dataValidation type="list" allowBlank="1" showInputMessage="1" showErrorMessage="1" xr:uid="{F4C569B7-C195-314F-B4E4-2CB6A30EB73C}">
          <x14:formula1>
            <xm:f>Values!$A$4:$A$10</xm:f>
          </x14:formula1>
          <xm:sqref>C21:C41</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I36"/>
  <sheetViews>
    <sheetView zoomScaleNormal="100" workbookViewId="0">
      <selection activeCell="D4" sqref="D4"/>
    </sheetView>
  </sheetViews>
  <sheetFormatPr baseColWidth="10" defaultColWidth="8.6640625" defaultRowHeight="15" x14ac:dyDescent="0.2"/>
  <cols>
    <col min="1" max="1" width="9.5" bestFit="1" customWidth="1"/>
    <col min="2" max="2" width="123.1640625" customWidth="1"/>
    <col min="3" max="3" width="24.83203125" bestFit="1" customWidth="1"/>
    <col min="4" max="4" width="32.6640625" bestFit="1" customWidth="1"/>
    <col min="5" max="5" width="8.5" customWidth="1"/>
    <col min="6" max="7" width="8.5" hidden="1" customWidth="1"/>
    <col min="8" max="8" width="8.5" customWidth="1"/>
  </cols>
  <sheetData>
    <row r="1" spans="1:4" ht="59.5" customHeight="1" x14ac:dyDescent="0.2">
      <c r="A1" s="37" t="s">
        <v>611</v>
      </c>
      <c r="B1" s="37"/>
      <c r="C1" s="37"/>
      <c r="D1" s="37"/>
    </row>
    <row r="5" spans="1:4" x14ac:dyDescent="0.2">
      <c r="C5" s="7" t="s">
        <v>124</v>
      </c>
      <c r="D5" s="12">
        <f>F35</f>
        <v>0</v>
      </c>
    </row>
    <row r="7" spans="1:4" x14ac:dyDescent="0.2">
      <c r="C7" s="10" t="s">
        <v>125</v>
      </c>
      <c r="D7" s="11">
        <f>G35</f>
        <v>1</v>
      </c>
    </row>
    <row r="10" spans="1:4" ht="15" customHeight="1" x14ac:dyDescent="0.2"/>
    <row r="20" spans="1:7" s="9" customFormat="1" ht="28.5" customHeight="1" x14ac:dyDescent="0.2">
      <c r="A20" s="8" t="s">
        <v>126</v>
      </c>
      <c r="B20" s="8" t="s">
        <v>127</v>
      </c>
      <c r="C20" s="8" t="s">
        <v>128</v>
      </c>
      <c r="D20" s="8" t="s">
        <v>129</v>
      </c>
    </row>
    <row r="21" spans="1:7" ht="28.5" customHeight="1" x14ac:dyDescent="0.2">
      <c r="A21" s="2" t="s">
        <v>612</v>
      </c>
      <c r="B21" s="20" t="s">
        <v>613</v>
      </c>
      <c r="C21" s="3" t="s">
        <v>474</v>
      </c>
      <c r="D21" s="3" t="s">
        <v>474</v>
      </c>
      <c r="F21" s="5">
        <f t="shared" ref="F21:F33" si="0">IF(C21="Question Not Answered",0,IF(C21="Not Applicable","",IF(C21="No Policy",0,IF(C21="Informal Policy",0.25,IF(C21="Partial Written Policy",0.5,IF(C21="Written Policy",0.75,IF(C21="Approved Written Policy",1,"INVALID")))))))</f>
        <v>0</v>
      </c>
      <c r="G21" s="5">
        <f t="shared" ref="G21:G33" si="1">IF(D21="Question Not Answered",0,IF(D21="Not Applicable","",IF(D21="Not Implemented",0,IF(D21="Parts of Policy Implemented",0.25,IF(D21="Implemented on Some Systems",0.5,IF(D21="Implemented on Most Systems",0.75,IF(D21="Implemented on All Systems",1,"INVALID")))))))</f>
        <v>0</v>
      </c>
    </row>
    <row r="22" spans="1:7" ht="28.5" customHeight="1" x14ac:dyDescent="0.2">
      <c r="A22" s="2" t="s">
        <v>614</v>
      </c>
      <c r="B22" s="20" t="s">
        <v>615</v>
      </c>
      <c r="C22" s="3" t="s">
        <v>474</v>
      </c>
      <c r="D22" s="3" t="s">
        <v>474</v>
      </c>
      <c r="F22" s="5">
        <f t="shared" si="0"/>
        <v>0</v>
      </c>
      <c r="G22" s="5">
        <f t="shared" si="1"/>
        <v>0</v>
      </c>
    </row>
    <row r="23" spans="1:7" ht="28.5" customHeight="1" x14ac:dyDescent="0.2">
      <c r="A23" s="2" t="s">
        <v>616</v>
      </c>
      <c r="B23" s="20" t="s">
        <v>617</v>
      </c>
      <c r="C23" s="3" t="s">
        <v>474</v>
      </c>
      <c r="D23" s="3" t="s">
        <v>474</v>
      </c>
      <c r="F23" s="5">
        <f t="shared" si="0"/>
        <v>0</v>
      </c>
      <c r="G23" s="5">
        <f t="shared" si="1"/>
        <v>0</v>
      </c>
    </row>
    <row r="24" spans="1:7" ht="28.5" customHeight="1" x14ac:dyDescent="0.2">
      <c r="A24" s="2" t="s">
        <v>618</v>
      </c>
      <c r="B24" s="20" t="s">
        <v>619</v>
      </c>
      <c r="C24" s="3" t="s">
        <v>474</v>
      </c>
      <c r="D24" s="3" t="s">
        <v>474</v>
      </c>
      <c r="F24" s="5">
        <f t="shared" si="0"/>
        <v>0</v>
      </c>
      <c r="G24" s="5">
        <f t="shared" si="1"/>
        <v>0</v>
      </c>
    </row>
    <row r="25" spans="1:7" ht="28.5" customHeight="1" x14ac:dyDescent="0.2">
      <c r="A25" s="2" t="s">
        <v>620</v>
      </c>
      <c r="B25" s="20" t="s">
        <v>621</v>
      </c>
      <c r="C25" s="3" t="s">
        <v>474</v>
      </c>
      <c r="D25" s="3" t="s">
        <v>474</v>
      </c>
      <c r="F25" s="5">
        <f t="shared" si="0"/>
        <v>0</v>
      </c>
      <c r="G25" s="5">
        <f t="shared" si="1"/>
        <v>0</v>
      </c>
    </row>
    <row r="26" spans="1:7" ht="28.5" customHeight="1" x14ac:dyDescent="0.2">
      <c r="A26" s="2" t="s">
        <v>622</v>
      </c>
      <c r="B26" s="20" t="s">
        <v>623</v>
      </c>
      <c r="C26" s="3" t="s">
        <v>474</v>
      </c>
      <c r="D26" s="3" t="s">
        <v>474</v>
      </c>
      <c r="F26" s="5">
        <f t="shared" si="0"/>
        <v>0</v>
      </c>
      <c r="G26" s="5">
        <f t="shared" si="1"/>
        <v>0</v>
      </c>
    </row>
    <row r="27" spans="1:7" ht="28.5" customHeight="1" x14ac:dyDescent="0.2">
      <c r="A27" s="2" t="s">
        <v>624</v>
      </c>
      <c r="B27" s="20" t="s">
        <v>625</v>
      </c>
      <c r="C27" s="3" t="s">
        <v>474</v>
      </c>
      <c r="D27" s="3" t="s">
        <v>474</v>
      </c>
      <c r="F27" s="5">
        <f t="shared" si="0"/>
        <v>0</v>
      </c>
      <c r="G27" s="5">
        <f t="shared" si="1"/>
        <v>0</v>
      </c>
    </row>
    <row r="28" spans="1:7" ht="28.5" customHeight="1" x14ac:dyDescent="0.2">
      <c r="A28" s="2" t="s">
        <v>626</v>
      </c>
      <c r="B28" s="20" t="s">
        <v>627</v>
      </c>
      <c r="C28" s="3" t="s">
        <v>474</v>
      </c>
      <c r="D28" s="3" t="s">
        <v>474</v>
      </c>
      <c r="F28" s="5">
        <f t="shared" si="0"/>
        <v>0</v>
      </c>
      <c r="G28" s="5">
        <f t="shared" si="1"/>
        <v>0</v>
      </c>
    </row>
    <row r="29" spans="1:7" ht="28.5" customHeight="1" x14ac:dyDescent="0.2">
      <c r="A29" s="2" t="s">
        <v>628</v>
      </c>
      <c r="B29" s="20" t="s">
        <v>629</v>
      </c>
      <c r="C29" s="3" t="s">
        <v>474</v>
      </c>
      <c r="D29" s="3" t="s">
        <v>474</v>
      </c>
      <c r="F29" s="5">
        <f t="shared" si="0"/>
        <v>0</v>
      </c>
      <c r="G29" s="5">
        <f t="shared" si="1"/>
        <v>0</v>
      </c>
    </row>
    <row r="30" spans="1:7" ht="28.5" customHeight="1" x14ac:dyDescent="0.2">
      <c r="A30" s="2" t="s">
        <v>630</v>
      </c>
      <c r="B30" s="20" t="s">
        <v>631</v>
      </c>
      <c r="C30" s="3" t="s">
        <v>474</v>
      </c>
      <c r="D30" s="3" t="s">
        <v>474</v>
      </c>
      <c r="F30" s="5">
        <f t="shared" si="0"/>
        <v>0</v>
      </c>
      <c r="G30" s="5">
        <f t="shared" si="1"/>
        <v>0</v>
      </c>
    </row>
    <row r="31" spans="1:7" ht="28.5" customHeight="1" x14ac:dyDescent="0.2">
      <c r="A31" s="2" t="s">
        <v>632</v>
      </c>
      <c r="B31" s="20" t="s">
        <v>633</v>
      </c>
      <c r="C31" s="3" t="s">
        <v>474</v>
      </c>
      <c r="D31" s="3" t="s">
        <v>474</v>
      </c>
      <c r="F31" s="5">
        <f t="shared" si="0"/>
        <v>0</v>
      </c>
      <c r="G31" s="5">
        <f t="shared" si="1"/>
        <v>0</v>
      </c>
    </row>
    <row r="32" spans="1:7" ht="28.5" customHeight="1" x14ac:dyDescent="0.2">
      <c r="A32" s="2" t="s">
        <v>634</v>
      </c>
      <c r="B32" s="20" t="s">
        <v>635</v>
      </c>
      <c r="C32" s="3" t="s">
        <v>474</v>
      </c>
      <c r="D32" s="3" t="s">
        <v>474</v>
      </c>
      <c r="F32" s="5">
        <f t="shared" si="0"/>
        <v>0</v>
      </c>
      <c r="G32" s="5">
        <f t="shared" si="1"/>
        <v>0</v>
      </c>
    </row>
    <row r="33" spans="1:9" ht="28.5" customHeight="1" x14ac:dyDescent="0.2">
      <c r="A33" s="2" t="s">
        <v>636</v>
      </c>
      <c r="B33" s="20" t="s">
        <v>637</v>
      </c>
      <c r="C33" s="3" t="s">
        <v>474</v>
      </c>
      <c r="D33" s="3" t="s">
        <v>474</v>
      </c>
      <c r="F33" s="5">
        <f t="shared" si="0"/>
        <v>0</v>
      </c>
      <c r="G33" s="5">
        <f t="shared" si="1"/>
        <v>0</v>
      </c>
    </row>
    <row r="34" spans="1:9" x14ac:dyDescent="0.2">
      <c r="F34" s="5">
        <f>AVERAGE(F21:F33)</f>
        <v>0</v>
      </c>
      <c r="G34" s="5">
        <f>AVERAGE(G21:G33)</f>
        <v>0</v>
      </c>
    </row>
    <row r="35" spans="1:9" x14ac:dyDescent="0.2">
      <c r="F35" s="6">
        <f>AVERAGE(F34:G34)</f>
        <v>0</v>
      </c>
      <c r="G35" s="6">
        <f>1-F35</f>
        <v>1</v>
      </c>
    </row>
    <row r="36" spans="1:9" ht="30" customHeight="1" x14ac:dyDescent="0.2">
      <c r="A36" s="38" t="s">
        <v>45</v>
      </c>
      <c r="B36" s="38"/>
      <c r="C36" s="38"/>
      <c r="D36" s="38"/>
      <c r="E36" s="16"/>
      <c r="F36" s="16"/>
      <c r="G36" s="16"/>
      <c r="H36" s="16"/>
      <c r="I36" s="16"/>
    </row>
  </sheetData>
  <mergeCells count="2">
    <mergeCell ref="A1:D1"/>
    <mergeCell ref="A36:D36"/>
  </mergeCells>
  <hyperlinks>
    <hyperlink ref="A36:C36" r:id="rId1" display="This work is licensed under the AuditScripts.com Terms of Service, which can be found at http://www.auditscripts.com/terms/. For Authorized Use Only." xr:uid="{00000000-0004-0000-1900-000000000000}"/>
  </hyperlinks>
  <pageMargins left="0.7" right="0.7" top="0.75" bottom="0.75" header="0.3" footer="0.3"/>
  <pageSetup orientation="portrait" r:id="rId2"/>
  <drawing r:id="rId3"/>
  <extLst>
    <ext xmlns:x14="http://schemas.microsoft.com/office/spreadsheetml/2009/9/main" uri="{78C0D931-6437-407d-A8EE-F0AAD7539E65}">
      <x14:conditionalFormattings>
        <x14:conditionalFormatting xmlns:xm="http://schemas.microsoft.com/office/excel/2006/main">
          <x14:cfRule type="cellIs" priority="1" operator="equal" id="{6C2B3D91-0658-814E-A8E1-11EE83745C2B}">
            <xm:f>Values!$A$4</xm:f>
            <x14:dxf>
              <fill>
                <patternFill>
                  <bgColor rgb="FF00B0F0"/>
                </patternFill>
              </fill>
            </x14:dxf>
          </x14:cfRule>
          <x14:cfRule type="cellIs" priority="2" operator="equal" id="{47D5263C-E765-3B42-A702-FD4EB2D8C59E}">
            <xm:f>Values!$A$5</xm:f>
            <x14:dxf>
              <fill>
                <patternFill>
                  <bgColor theme="2" tint="-9.9948118533890809E-2"/>
                </patternFill>
              </fill>
            </x14:dxf>
          </x14:cfRule>
          <x14:cfRule type="cellIs" priority="3" operator="equal" id="{20226AA3-2109-5F4F-88B3-59E6458085DF}">
            <xm:f>Values!$A$6</xm:f>
            <x14:dxf>
              <fill>
                <patternFill>
                  <bgColor rgb="FFE74C3C"/>
                </patternFill>
              </fill>
            </x14:dxf>
          </x14:cfRule>
          <x14:cfRule type="cellIs" priority="4" operator="equal" id="{B43BF139-031B-1340-AC2D-A8BA6A063C11}">
            <xm:f>Values!$A$7</xm:f>
            <x14:dxf>
              <fill>
                <patternFill>
                  <bgColor rgb="FFE67E22"/>
                </patternFill>
              </fill>
            </x14:dxf>
          </x14:cfRule>
          <x14:cfRule type="cellIs" priority="5" operator="equal" id="{30B9F6BB-4869-D84E-A758-1B6C292DC58A}">
            <xm:f>Values!$A$8</xm:f>
            <x14:dxf>
              <fill>
                <patternFill>
                  <bgColor rgb="FFF39C12"/>
                </patternFill>
              </fill>
            </x14:dxf>
          </x14:cfRule>
          <x14:cfRule type="cellIs" priority="6" operator="equal" id="{E8361EC9-E566-CE43-AED5-5282F9E8A85E}">
            <xm:f>Values!$A$9</xm:f>
            <x14:dxf>
              <fill>
                <patternFill>
                  <bgColor rgb="FFF1C40F"/>
                </patternFill>
              </fill>
            </x14:dxf>
          </x14:cfRule>
          <x14:cfRule type="cellIs" priority="7" operator="equal" id="{A8A63CF9-6B79-2148-9C7E-ACCE5C180E28}">
            <xm:f>Values!$A$10</xm:f>
            <x14:dxf>
              <fill>
                <patternFill>
                  <bgColor rgb="FF27AE60"/>
                </patternFill>
              </fill>
            </x14:dxf>
          </x14:cfRule>
          <xm:sqref>C21:C33</xm:sqref>
        </x14:conditionalFormatting>
        <x14:conditionalFormatting xmlns:xm="http://schemas.microsoft.com/office/excel/2006/main">
          <x14:cfRule type="cellIs" priority="8" operator="equal" id="{A0CC5AEA-3E39-AE4A-9C5D-FB67F3108A76}">
            <xm:f>Values!$A$13</xm:f>
            <x14:dxf>
              <fill>
                <patternFill>
                  <bgColor rgb="FF00B0F0"/>
                </patternFill>
              </fill>
            </x14:dxf>
          </x14:cfRule>
          <x14:cfRule type="cellIs" priority="9" operator="equal" id="{B4BF0188-D2AF-C14F-922D-C9DECF984C0C}">
            <xm:f>Values!$A$14</xm:f>
            <x14:dxf>
              <fill>
                <patternFill>
                  <bgColor theme="2" tint="-9.9948118533890809E-2"/>
                </patternFill>
              </fill>
            </x14:dxf>
          </x14:cfRule>
          <x14:cfRule type="cellIs" priority="10" operator="equal" id="{67547C49-17E7-7149-BD47-B04FC7A9D506}">
            <xm:f>Values!$A$15</xm:f>
            <x14:dxf>
              <fill>
                <patternFill>
                  <bgColor rgb="FFE74C3C"/>
                </patternFill>
              </fill>
            </x14:dxf>
          </x14:cfRule>
          <x14:cfRule type="cellIs" priority="11" operator="equal" id="{E42C294E-A6BB-4441-8EB8-7123CC128302}">
            <xm:f>Values!$A$16</xm:f>
            <x14:dxf>
              <fill>
                <patternFill>
                  <bgColor rgb="FFE67E22"/>
                </patternFill>
              </fill>
            </x14:dxf>
          </x14:cfRule>
          <x14:cfRule type="cellIs" priority="12" operator="equal" id="{D5A01477-0833-2E4C-81C4-F65AE14A4FD4}">
            <xm:f>Values!$A$17</xm:f>
            <x14:dxf>
              <fill>
                <patternFill>
                  <bgColor rgb="FFF39C12"/>
                </patternFill>
              </fill>
            </x14:dxf>
          </x14:cfRule>
          <x14:cfRule type="cellIs" priority="13" operator="equal" id="{E96A84C8-A1FF-D644-9778-0E735196FCCA}">
            <xm:f>Values!$A$18</xm:f>
            <x14:dxf>
              <fill>
                <patternFill>
                  <bgColor rgb="FFF1C40F"/>
                </patternFill>
              </fill>
            </x14:dxf>
          </x14:cfRule>
          <x14:cfRule type="cellIs" priority="14" operator="equal" id="{3FBBFA57-83D8-D248-9D42-F03D9CFDDD68}">
            <xm:f>Values!$A$19</xm:f>
            <x14:dxf>
              <fill>
                <patternFill>
                  <bgColor rgb="FF27AE60"/>
                </patternFill>
              </fill>
            </x14:dxf>
          </x14:cfRule>
          <xm:sqref>D21:D33</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F8A6FCB5-8676-DE4C-9E62-79607AE95665}">
          <x14:formula1>
            <xm:f>Values!$A$13:$A$19</xm:f>
          </x14:formula1>
          <xm:sqref>D21:D33</xm:sqref>
        </x14:dataValidation>
        <x14:dataValidation type="list" allowBlank="1" showInputMessage="1" showErrorMessage="1" xr:uid="{EFE6B57E-B7C7-0B49-903D-D0374D9CBC4C}">
          <x14:formula1>
            <xm:f>Values!$A$4:$A$10</xm:f>
          </x14:formula1>
          <xm:sqref>C21:C33</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I28"/>
  <sheetViews>
    <sheetView zoomScaleNormal="100" workbookViewId="0">
      <selection activeCell="D4" sqref="D4"/>
    </sheetView>
  </sheetViews>
  <sheetFormatPr baseColWidth="10" defaultColWidth="8.6640625" defaultRowHeight="15" x14ac:dyDescent="0.2"/>
  <cols>
    <col min="1" max="1" width="9.5" bestFit="1" customWidth="1"/>
    <col min="2" max="2" width="123.1640625" customWidth="1"/>
    <col min="3" max="3" width="22.5" bestFit="1" customWidth="1"/>
    <col min="4" max="4" width="28.83203125" bestFit="1" customWidth="1"/>
    <col min="6" max="7" width="9.1640625" hidden="1" customWidth="1"/>
    <col min="8" max="8" width="8.5" customWidth="1"/>
  </cols>
  <sheetData>
    <row r="1" spans="1:4" ht="59.5" customHeight="1" x14ac:dyDescent="0.2">
      <c r="A1" s="37" t="s">
        <v>638</v>
      </c>
      <c r="B1" s="37"/>
      <c r="C1" s="37"/>
      <c r="D1" s="37"/>
    </row>
    <row r="5" spans="1:4" x14ac:dyDescent="0.2">
      <c r="C5" s="7" t="s">
        <v>124</v>
      </c>
      <c r="D5" s="12">
        <f>F27</f>
        <v>0</v>
      </c>
    </row>
    <row r="7" spans="1:4" x14ac:dyDescent="0.2">
      <c r="C7" s="10" t="s">
        <v>125</v>
      </c>
      <c r="D7" s="11">
        <f>G27</f>
        <v>1</v>
      </c>
    </row>
    <row r="10" spans="1:4" ht="15" customHeight="1" x14ac:dyDescent="0.2"/>
    <row r="20" spans="1:9" s="9" customFormat="1" ht="28.5" customHeight="1" x14ac:dyDescent="0.2">
      <c r="A20" s="8" t="s">
        <v>126</v>
      </c>
      <c r="B20" s="8" t="s">
        <v>127</v>
      </c>
      <c r="C20" s="8" t="s">
        <v>128</v>
      </c>
      <c r="D20" s="8" t="s">
        <v>129</v>
      </c>
    </row>
    <row r="21" spans="1:9" ht="28.5" customHeight="1" x14ac:dyDescent="0.2">
      <c r="A21" s="2" t="s">
        <v>639</v>
      </c>
      <c r="B21" s="20" t="s">
        <v>640</v>
      </c>
      <c r="C21" s="3" t="s">
        <v>474</v>
      </c>
      <c r="D21" s="3" t="s">
        <v>474</v>
      </c>
      <c r="F21" s="5">
        <f>IF(C21="Question Not Answered",0,IF(C21="Not Applicable","",IF(C21="No Policy",0,IF(C21="Informal Policy",0.25,IF(C21="Partial Written Policy",0.5,IF(C21="Written Policy",0.75,IF(C21="Approved Written Policy",1,"INVALID")))))))</f>
        <v>0</v>
      </c>
      <c r="G21" s="5">
        <f>IF(D21="Question Not Answered",0,IF(D21="Not Applicable","",IF(D21="Not Implemented",0,IF(D21="Parts of Policy Implemented",0.25,IF(D21="Implemented on Some Systems",0.5,IF(D21="Implemented on Most Systems",0.75,IF(D21="Implemented on All Systems",1,"INVALID")))))))</f>
        <v>0</v>
      </c>
    </row>
    <row r="22" spans="1:9" ht="28.5" customHeight="1" x14ac:dyDescent="0.2">
      <c r="A22" s="2" t="s">
        <v>641</v>
      </c>
      <c r="B22" s="20" t="s">
        <v>642</v>
      </c>
      <c r="C22" s="3" t="s">
        <v>474</v>
      </c>
      <c r="D22" s="3" t="s">
        <v>474</v>
      </c>
      <c r="F22" s="5">
        <f>IF(C22="Question Not Answered",0,IF(C22="Not Applicable","",IF(C22="No Policy",0,IF(C22="Informal Policy",0.25,IF(C22="Partial Written Policy",0.5,IF(C22="Written Policy",0.75,IF(C22="Approved Written Policy",1,"INVALID")))))))</f>
        <v>0</v>
      </c>
      <c r="G22" s="5">
        <f>IF(D22="Question Not Answered",0,IF(D22="Not Applicable","",IF(D22="Not Implemented",0,IF(D22="Parts of Policy Implemented",0.25,IF(D22="Implemented on Some Systems",0.5,IF(D22="Implemented on Most Systems",0.75,IF(D22="Implemented on All Systems",1,"INVALID")))))))</f>
        <v>0</v>
      </c>
    </row>
    <row r="23" spans="1:9" ht="28.5" customHeight="1" x14ac:dyDescent="0.2">
      <c r="A23" s="2" t="s">
        <v>643</v>
      </c>
      <c r="B23" s="20" t="s">
        <v>644</v>
      </c>
      <c r="C23" s="3" t="s">
        <v>474</v>
      </c>
      <c r="D23" s="3" t="s">
        <v>474</v>
      </c>
      <c r="F23" s="5">
        <f>IF(C23="Question Not Answered",0,IF(C23="Not Applicable","",IF(C23="No Policy",0,IF(C23="Informal Policy",0.25,IF(C23="Partial Written Policy",0.5,IF(C23="Written Policy",0.75,IF(C23="Approved Written Policy",1,"INVALID")))))))</f>
        <v>0</v>
      </c>
      <c r="G23" s="5">
        <f>IF(D23="Question Not Answered",0,IF(D23="Not Applicable","",IF(D23="Not Implemented",0,IF(D23="Parts of Policy Implemented",0.25,IF(D23="Implemented on Some Systems",0.5,IF(D23="Implemented on Most Systems",0.75,IF(D23="Implemented on All Systems",1,"INVALID")))))))</f>
        <v>0</v>
      </c>
    </row>
    <row r="24" spans="1:9" ht="28.5" customHeight="1" x14ac:dyDescent="0.2">
      <c r="A24" s="2" t="s">
        <v>645</v>
      </c>
      <c r="B24" s="20" t="s">
        <v>646</v>
      </c>
      <c r="C24" s="3" t="s">
        <v>474</v>
      </c>
      <c r="D24" s="3" t="s">
        <v>474</v>
      </c>
      <c r="F24" s="5">
        <f>IF(C24="Question Not Answered",0,IF(C24="Not Applicable","",IF(C24="No Policy",0,IF(C24="Informal Policy",0.25,IF(C24="Partial Written Policy",0.5,IF(C24="Written Policy",0.75,IF(C24="Approved Written Policy",1,"INVALID")))))))</f>
        <v>0</v>
      </c>
      <c r="G24" s="5">
        <f>IF(D24="Question Not Answered",0,IF(D24="Not Applicable","",IF(D24="Not Implemented",0,IF(D24="Parts of Policy Implemented",0.25,IF(D24="Implemented on Some Systems",0.5,IF(D24="Implemented on Most Systems",0.75,IF(D24="Implemented on All Systems",1,"INVALID")))))))</f>
        <v>0</v>
      </c>
    </row>
    <row r="25" spans="1:9" ht="28.5" customHeight="1" x14ac:dyDescent="0.2">
      <c r="A25" s="2" t="s">
        <v>647</v>
      </c>
      <c r="B25" s="20" t="s">
        <v>648</v>
      </c>
      <c r="C25" s="3" t="s">
        <v>474</v>
      </c>
      <c r="D25" s="3" t="s">
        <v>474</v>
      </c>
      <c r="F25" s="5">
        <f>IF(C25="Question Not Answered",0,IF(C25="Not Applicable","",IF(C25="No Policy",0,IF(C25="Informal Policy",0.25,IF(C25="Partial Written Policy",0.5,IF(C25="Written Policy",0.75,IF(C25="Approved Written Policy",1,"INVALID")))))))</f>
        <v>0</v>
      </c>
      <c r="G25" s="5">
        <f>IF(D25="Question Not Answered",0,IF(D25="Not Applicable","",IF(D25="Not Implemented",0,IF(D25="Parts of Policy Implemented",0.25,IF(D25="Implemented on Some Systems",0.5,IF(D25="Implemented on Most Systems",0.75,IF(D25="Implemented on All Systems",1,"INVALID")))))))</f>
        <v>0</v>
      </c>
    </row>
    <row r="26" spans="1:9" x14ac:dyDescent="0.2">
      <c r="F26" s="5">
        <f>AVERAGE(F21:F25)</f>
        <v>0</v>
      </c>
      <c r="G26" s="5">
        <f>AVERAGE(G21:G25)</f>
        <v>0</v>
      </c>
    </row>
    <row r="27" spans="1:9" x14ac:dyDescent="0.2">
      <c r="F27" s="6">
        <f>AVERAGE(F26:G26)</f>
        <v>0</v>
      </c>
      <c r="G27" s="6">
        <f>1-F27</f>
        <v>1</v>
      </c>
    </row>
    <row r="28" spans="1:9" ht="30" customHeight="1" x14ac:dyDescent="0.2">
      <c r="A28" s="38" t="s">
        <v>45</v>
      </c>
      <c r="B28" s="38"/>
      <c r="C28" s="38"/>
      <c r="D28" s="38"/>
      <c r="E28" s="16"/>
      <c r="F28" s="16"/>
      <c r="G28" s="16"/>
      <c r="H28" s="16"/>
      <c r="I28" s="16"/>
    </row>
  </sheetData>
  <mergeCells count="2">
    <mergeCell ref="A1:D1"/>
    <mergeCell ref="A28:D28"/>
  </mergeCells>
  <hyperlinks>
    <hyperlink ref="A28:C28" r:id="rId1" display="This work is licensed under the AuditScripts.com Terms of Service, which can be found at http://www.auditscripts.com/terms/. For Authorized Use Only." xr:uid="{00000000-0004-0000-1A00-000000000000}"/>
  </hyperlinks>
  <pageMargins left="0.7" right="0.7" top="0.75" bottom="0.75" header="0.3" footer="0.3"/>
  <pageSetup orientation="portrait" r:id="rId2"/>
  <drawing r:id="rId3"/>
  <extLst>
    <ext xmlns:x14="http://schemas.microsoft.com/office/spreadsheetml/2009/9/main" uri="{78C0D931-6437-407d-A8EE-F0AAD7539E65}">
      <x14:conditionalFormattings>
        <x14:conditionalFormatting xmlns:xm="http://schemas.microsoft.com/office/excel/2006/main">
          <x14:cfRule type="cellIs" priority="1" operator="equal" id="{BED131AE-5A2A-C94E-94B2-5CF22693862C}">
            <xm:f>Values!$A$4</xm:f>
            <x14:dxf>
              <fill>
                <patternFill>
                  <bgColor rgb="FF00B0F0"/>
                </patternFill>
              </fill>
            </x14:dxf>
          </x14:cfRule>
          <x14:cfRule type="cellIs" priority="2" operator="equal" id="{8EDC73DD-CC96-7C41-90FB-A1458A430A3F}">
            <xm:f>Values!$A$5</xm:f>
            <x14:dxf>
              <fill>
                <patternFill>
                  <bgColor theme="2" tint="-9.9948118533890809E-2"/>
                </patternFill>
              </fill>
            </x14:dxf>
          </x14:cfRule>
          <x14:cfRule type="cellIs" priority="3" operator="equal" id="{541699D0-57E7-4D47-899A-355FC42DC92F}">
            <xm:f>Values!$A$6</xm:f>
            <x14:dxf>
              <fill>
                <patternFill>
                  <bgColor rgb="FFE74C3C"/>
                </patternFill>
              </fill>
            </x14:dxf>
          </x14:cfRule>
          <x14:cfRule type="cellIs" priority="4" operator="equal" id="{78CE1C16-9A3F-3849-B071-F6EE17527EB2}">
            <xm:f>Values!$A$7</xm:f>
            <x14:dxf>
              <fill>
                <patternFill>
                  <bgColor rgb="FFE67E22"/>
                </patternFill>
              </fill>
            </x14:dxf>
          </x14:cfRule>
          <x14:cfRule type="cellIs" priority="5" operator="equal" id="{DF03D9CB-2EE6-E143-B588-8A43E9C93277}">
            <xm:f>Values!$A$8</xm:f>
            <x14:dxf>
              <fill>
                <patternFill>
                  <bgColor rgb="FFF39C12"/>
                </patternFill>
              </fill>
            </x14:dxf>
          </x14:cfRule>
          <x14:cfRule type="cellIs" priority="6" operator="equal" id="{0AEF3FC9-AAA5-364D-A1B5-D1C8CEF7572D}">
            <xm:f>Values!$A$9</xm:f>
            <x14:dxf>
              <fill>
                <patternFill>
                  <bgColor rgb="FFF1C40F"/>
                </patternFill>
              </fill>
            </x14:dxf>
          </x14:cfRule>
          <x14:cfRule type="cellIs" priority="7" operator="equal" id="{B1F36406-6157-0342-A0EA-17EA5D466CA1}">
            <xm:f>Values!$A$10</xm:f>
            <x14:dxf>
              <fill>
                <patternFill>
                  <bgColor rgb="FF27AE60"/>
                </patternFill>
              </fill>
            </x14:dxf>
          </x14:cfRule>
          <xm:sqref>C21:C25</xm:sqref>
        </x14:conditionalFormatting>
        <x14:conditionalFormatting xmlns:xm="http://schemas.microsoft.com/office/excel/2006/main">
          <x14:cfRule type="cellIs" priority="8" operator="equal" id="{F99F421D-F04B-544E-AC0D-167E86570B72}">
            <xm:f>Values!$A$13</xm:f>
            <x14:dxf>
              <fill>
                <patternFill>
                  <bgColor rgb="FF00B0F0"/>
                </patternFill>
              </fill>
            </x14:dxf>
          </x14:cfRule>
          <x14:cfRule type="cellIs" priority="9" operator="equal" id="{E4C3CD60-59ED-DA40-B62C-C4F9C19BE918}">
            <xm:f>Values!$A$14</xm:f>
            <x14:dxf>
              <fill>
                <patternFill>
                  <bgColor theme="2" tint="-9.9948118533890809E-2"/>
                </patternFill>
              </fill>
            </x14:dxf>
          </x14:cfRule>
          <x14:cfRule type="cellIs" priority="10" operator="equal" id="{A63BB154-FA36-784B-9076-C8F7CF1A593D}">
            <xm:f>Values!$A$15</xm:f>
            <x14:dxf>
              <fill>
                <patternFill>
                  <bgColor rgb="FFE74C3C"/>
                </patternFill>
              </fill>
            </x14:dxf>
          </x14:cfRule>
          <x14:cfRule type="cellIs" priority="11" operator="equal" id="{C6012174-78AE-A74E-B528-0A38DFC867A6}">
            <xm:f>Values!$A$16</xm:f>
            <x14:dxf>
              <fill>
                <patternFill>
                  <bgColor rgb="FFE67E22"/>
                </patternFill>
              </fill>
            </x14:dxf>
          </x14:cfRule>
          <x14:cfRule type="cellIs" priority="12" operator="equal" id="{2BA60D4A-7748-0B42-841A-43A31FC9D906}">
            <xm:f>Values!$A$17</xm:f>
            <x14:dxf>
              <fill>
                <patternFill>
                  <bgColor rgb="FFF39C12"/>
                </patternFill>
              </fill>
            </x14:dxf>
          </x14:cfRule>
          <x14:cfRule type="cellIs" priority="13" operator="equal" id="{36A5BE6A-AA2C-F74A-BB8B-A452164DC095}">
            <xm:f>Values!$A$18</xm:f>
            <x14:dxf>
              <fill>
                <patternFill>
                  <bgColor rgb="FFF1C40F"/>
                </patternFill>
              </fill>
            </x14:dxf>
          </x14:cfRule>
          <x14:cfRule type="cellIs" priority="14" operator="equal" id="{CFEA28BC-8DBB-3E4F-BA33-DC5C25287778}">
            <xm:f>Values!$A$19</xm:f>
            <x14:dxf>
              <fill>
                <patternFill>
                  <bgColor rgb="FF27AE60"/>
                </patternFill>
              </fill>
            </x14:dxf>
          </x14:cfRule>
          <xm:sqref>D21:D25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285C4957-CAFF-9D44-B1CA-100342DF1C59}">
          <x14:formula1>
            <xm:f>Values!$A$13:$A$19</xm:f>
          </x14:formula1>
          <xm:sqref>D21:D25</xm:sqref>
        </x14:dataValidation>
        <x14:dataValidation type="list" allowBlank="1" showInputMessage="1" showErrorMessage="1" xr:uid="{AE887345-4276-CE40-B512-2746AA61E0D3}">
          <x14:formula1>
            <xm:f>Values!$A$4:$A$10</xm:f>
          </x14:formula1>
          <xm:sqref>C21:C25</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I31"/>
  <sheetViews>
    <sheetView zoomScaleNormal="100" workbookViewId="0">
      <selection activeCell="D4" sqref="D4"/>
    </sheetView>
  </sheetViews>
  <sheetFormatPr baseColWidth="10" defaultColWidth="8.6640625" defaultRowHeight="15" x14ac:dyDescent="0.2"/>
  <cols>
    <col min="1" max="1" width="9.5" bestFit="1" customWidth="1"/>
    <col min="2" max="2" width="123.1640625" customWidth="1"/>
    <col min="3" max="3" width="22.5" bestFit="1" customWidth="1"/>
    <col min="4" max="4" width="28.83203125" bestFit="1" customWidth="1"/>
    <col min="6" max="7" width="9.1640625" hidden="1" customWidth="1"/>
    <col min="8" max="8" width="8.5" customWidth="1"/>
  </cols>
  <sheetData>
    <row r="1" spans="1:4" ht="59.5" customHeight="1" x14ac:dyDescent="0.2">
      <c r="A1" s="37" t="s">
        <v>649</v>
      </c>
      <c r="B1" s="37"/>
      <c r="C1" s="37"/>
      <c r="D1" s="37"/>
    </row>
    <row r="5" spans="1:4" x14ac:dyDescent="0.2">
      <c r="C5" s="7" t="s">
        <v>124</v>
      </c>
      <c r="D5" s="12">
        <f>F30</f>
        <v>0</v>
      </c>
    </row>
    <row r="7" spans="1:4" x14ac:dyDescent="0.2">
      <c r="C7" s="10" t="s">
        <v>125</v>
      </c>
      <c r="D7" s="11">
        <f>G30</f>
        <v>1</v>
      </c>
    </row>
    <row r="10" spans="1:4" ht="15" customHeight="1" x14ac:dyDescent="0.2"/>
    <row r="20" spans="1:9" s="9" customFormat="1" ht="28.5" customHeight="1" x14ac:dyDescent="0.2">
      <c r="A20" s="8" t="s">
        <v>126</v>
      </c>
      <c r="B20" s="8" t="s">
        <v>127</v>
      </c>
      <c r="C20" s="8" t="s">
        <v>128</v>
      </c>
      <c r="D20" s="8" t="s">
        <v>129</v>
      </c>
    </row>
    <row r="21" spans="1:9" ht="28.5" customHeight="1" x14ac:dyDescent="0.2">
      <c r="A21" s="2" t="s">
        <v>650</v>
      </c>
      <c r="B21" s="20" t="s">
        <v>651</v>
      </c>
      <c r="C21" s="3" t="s">
        <v>474</v>
      </c>
      <c r="D21" s="3" t="s">
        <v>474</v>
      </c>
      <c r="F21" s="5">
        <f t="shared" ref="F21:F28" si="0">IF(C21="Question Not Answered",0,IF(C21="Not Applicable","",IF(C21="No Policy",0,IF(C21="Informal Policy",0.25,IF(C21="Partial Written Policy",0.5,IF(C21="Written Policy",0.75,IF(C21="Approved Written Policy",1,"INVALID")))))))</f>
        <v>0</v>
      </c>
      <c r="G21" s="5">
        <f t="shared" ref="G21:G28" si="1">IF(D21="Question Not Answered",0,IF(D21="Not Applicable","",IF(D21="Not Implemented",0,IF(D21="Parts of Policy Implemented",0.25,IF(D21="Implemented on Some Systems",0.5,IF(D21="Implemented on Most Systems",0.75,IF(D21="Implemented on All Systems",1,"INVALID")))))))</f>
        <v>0</v>
      </c>
    </row>
    <row r="22" spans="1:9" ht="28.5" customHeight="1" x14ac:dyDescent="0.2">
      <c r="A22" s="2" t="s">
        <v>652</v>
      </c>
      <c r="B22" s="20" t="s">
        <v>653</v>
      </c>
      <c r="C22" s="3" t="s">
        <v>474</v>
      </c>
      <c r="D22" s="3" t="s">
        <v>474</v>
      </c>
      <c r="F22" s="5">
        <f t="shared" si="0"/>
        <v>0</v>
      </c>
      <c r="G22" s="5">
        <f t="shared" si="1"/>
        <v>0</v>
      </c>
    </row>
    <row r="23" spans="1:9" ht="28.5" customHeight="1" x14ac:dyDescent="0.2">
      <c r="A23" s="2" t="s">
        <v>654</v>
      </c>
      <c r="B23" s="20" t="s">
        <v>655</v>
      </c>
      <c r="C23" s="3" t="s">
        <v>474</v>
      </c>
      <c r="D23" s="3" t="s">
        <v>474</v>
      </c>
      <c r="F23" s="5">
        <f t="shared" si="0"/>
        <v>0</v>
      </c>
      <c r="G23" s="5">
        <f t="shared" si="1"/>
        <v>0</v>
      </c>
    </row>
    <row r="24" spans="1:9" ht="28.5" customHeight="1" x14ac:dyDescent="0.2">
      <c r="A24" s="2" t="s">
        <v>656</v>
      </c>
      <c r="B24" s="20" t="s">
        <v>657</v>
      </c>
      <c r="C24" s="3" t="s">
        <v>474</v>
      </c>
      <c r="D24" s="3" t="s">
        <v>474</v>
      </c>
      <c r="F24" s="5">
        <f t="shared" si="0"/>
        <v>0</v>
      </c>
      <c r="G24" s="5">
        <f t="shared" si="1"/>
        <v>0</v>
      </c>
    </row>
    <row r="25" spans="1:9" ht="28.5" customHeight="1" x14ac:dyDescent="0.2">
      <c r="A25" s="2" t="s">
        <v>658</v>
      </c>
      <c r="B25" s="20" t="s">
        <v>659</v>
      </c>
      <c r="C25" s="3" t="s">
        <v>474</v>
      </c>
      <c r="D25" s="3" t="s">
        <v>474</v>
      </c>
      <c r="F25" s="5">
        <f t="shared" si="0"/>
        <v>0</v>
      </c>
      <c r="G25" s="5">
        <f t="shared" si="1"/>
        <v>0</v>
      </c>
    </row>
    <row r="26" spans="1:9" ht="28.5" customHeight="1" x14ac:dyDescent="0.2">
      <c r="A26" s="2" t="s">
        <v>660</v>
      </c>
      <c r="B26" s="20" t="s">
        <v>661</v>
      </c>
      <c r="C26" s="3" t="s">
        <v>474</v>
      </c>
      <c r="D26" s="3" t="s">
        <v>474</v>
      </c>
      <c r="F26" s="5">
        <f t="shared" si="0"/>
        <v>0</v>
      </c>
      <c r="G26" s="5">
        <f t="shared" si="1"/>
        <v>0</v>
      </c>
    </row>
    <row r="27" spans="1:9" ht="28.5" customHeight="1" x14ac:dyDescent="0.2">
      <c r="A27" s="2" t="s">
        <v>662</v>
      </c>
      <c r="B27" s="20" t="s">
        <v>663</v>
      </c>
      <c r="C27" s="3" t="s">
        <v>474</v>
      </c>
      <c r="D27" s="3" t="s">
        <v>474</v>
      </c>
      <c r="F27" s="5">
        <f t="shared" si="0"/>
        <v>0</v>
      </c>
      <c r="G27" s="5">
        <f t="shared" si="1"/>
        <v>0</v>
      </c>
    </row>
    <row r="28" spans="1:9" ht="28.5" customHeight="1" x14ac:dyDescent="0.2">
      <c r="A28" s="2" t="s">
        <v>664</v>
      </c>
      <c r="B28" s="20" t="s">
        <v>665</v>
      </c>
      <c r="C28" s="3" t="s">
        <v>474</v>
      </c>
      <c r="D28" s="3" t="s">
        <v>474</v>
      </c>
      <c r="F28" s="5">
        <f t="shared" si="0"/>
        <v>0</v>
      </c>
      <c r="G28" s="5">
        <f t="shared" si="1"/>
        <v>0</v>
      </c>
    </row>
    <row r="29" spans="1:9" x14ac:dyDescent="0.2">
      <c r="F29" s="5">
        <f>AVERAGE(F21:F28)</f>
        <v>0</v>
      </c>
      <c r="G29" s="5">
        <f>AVERAGE(G21:G28)</f>
        <v>0</v>
      </c>
    </row>
    <row r="30" spans="1:9" x14ac:dyDescent="0.2">
      <c r="F30" s="6">
        <f>AVERAGE(F29:G29)</f>
        <v>0</v>
      </c>
      <c r="G30" s="6">
        <f>1-F30</f>
        <v>1</v>
      </c>
    </row>
    <row r="31" spans="1:9" ht="30" customHeight="1" x14ac:dyDescent="0.2">
      <c r="A31" s="38" t="s">
        <v>45</v>
      </c>
      <c r="B31" s="38"/>
      <c r="C31" s="38"/>
      <c r="D31" s="38"/>
      <c r="E31" s="16"/>
      <c r="F31" s="16"/>
      <c r="G31" s="16"/>
      <c r="H31" s="16"/>
      <c r="I31" s="16"/>
    </row>
  </sheetData>
  <mergeCells count="2">
    <mergeCell ref="A1:D1"/>
    <mergeCell ref="A31:D31"/>
  </mergeCells>
  <hyperlinks>
    <hyperlink ref="A31:C31" r:id="rId1" display="This work is licensed under the AuditScripts.com Terms of Service, which can be found at http://www.auditscripts.com/terms/. For Authorized Use Only." xr:uid="{00000000-0004-0000-1B00-000000000000}"/>
  </hyperlinks>
  <pageMargins left="0.7" right="0.7" top="0.75" bottom="0.75" header="0.3" footer="0.3"/>
  <pageSetup orientation="portrait" r:id="rId2"/>
  <drawing r:id="rId3"/>
  <extLst>
    <ext xmlns:x14="http://schemas.microsoft.com/office/spreadsheetml/2009/9/main" uri="{78C0D931-6437-407d-A8EE-F0AAD7539E65}">
      <x14:conditionalFormattings>
        <x14:conditionalFormatting xmlns:xm="http://schemas.microsoft.com/office/excel/2006/main">
          <x14:cfRule type="cellIs" priority="1" operator="equal" id="{BAE24974-C8BB-5947-8021-30F82332551F}">
            <xm:f>Values!$A$4</xm:f>
            <x14:dxf>
              <fill>
                <patternFill>
                  <bgColor rgb="FF00B0F0"/>
                </patternFill>
              </fill>
            </x14:dxf>
          </x14:cfRule>
          <x14:cfRule type="cellIs" priority="2" operator="equal" id="{1903C7F0-B73D-6843-B2CB-A52DFB0FD174}">
            <xm:f>Values!$A$5</xm:f>
            <x14:dxf>
              <fill>
                <patternFill>
                  <bgColor theme="2" tint="-9.9948118533890809E-2"/>
                </patternFill>
              </fill>
            </x14:dxf>
          </x14:cfRule>
          <x14:cfRule type="cellIs" priority="3" operator="equal" id="{82FB58D5-06B2-6C43-A2B3-059E85CCEBE1}">
            <xm:f>Values!$A$6</xm:f>
            <x14:dxf>
              <fill>
                <patternFill>
                  <bgColor rgb="FFE74C3C"/>
                </patternFill>
              </fill>
            </x14:dxf>
          </x14:cfRule>
          <x14:cfRule type="cellIs" priority="4" operator="equal" id="{45BED7B7-F3C9-3644-B984-CB51522194CE}">
            <xm:f>Values!$A$7</xm:f>
            <x14:dxf>
              <fill>
                <patternFill>
                  <bgColor rgb="FFE67E22"/>
                </patternFill>
              </fill>
            </x14:dxf>
          </x14:cfRule>
          <x14:cfRule type="cellIs" priority="5" operator="equal" id="{3B6D2BB3-940D-B84E-B10D-7AB6F39E4F5C}">
            <xm:f>Values!$A$8</xm:f>
            <x14:dxf>
              <fill>
                <patternFill>
                  <bgColor rgb="FFF39C12"/>
                </patternFill>
              </fill>
            </x14:dxf>
          </x14:cfRule>
          <x14:cfRule type="cellIs" priority="6" operator="equal" id="{D1C75F6F-4FEE-F649-85EA-7D8BA2D4A844}">
            <xm:f>Values!$A$9</xm:f>
            <x14:dxf>
              <fill>
                <patternFill>
                  <bgColor rgb="FFF1C40F"/>
                </patternFill>
              </fill>
            </x14:dxf>
          </x14:cfRule>
          <x14:cfRule type="cellIs" priority="7" operator="equal" id="{2D0750E5-B309-E34D-9C30-ECDFEB1EC867}">
            <xm:f>Values!$A$10</xm:f>
            <x14:dxf>
              <fill>
                <patternFill>
                  <bgColor rgb="FF27AE60"/>
                </patternFill>
              </fill>
            </x14:dxf>
          </x14:cfRule>
          <xm:sqref>C21:C28</xm:sqref>
        </x14:conditionalFormatting>
        <x14:conditionalFormatting xmlns:xm="http://schemas.microsoft.com/office/excel/2006/main">
          <x14:cfRule type="cellIs" priority="8" operator="equal" id="{A2A982DD-866C-E945-8E94-D4BD803674E6}">
            <xm:f>Values!$A$13</xm:f>
            <x14:dxf>
              <fill>
                <patternFill>
                  <bgColor rgb="FF00B0F0"/>
                </patternFill>
              </fill>
            </x14:dxf>
          </x14:cfRule>
          <x14:cfRule type="cellIs" priority="9" operator="equal" id="{B3C522C6-45AD-4E4C-B950-EEE6B82F9A09}">
            <xm:f>Values!$A$14</xm:f>
            <x14:dxf>
              <fill>
                <patternFill>
                  <bgColor theme="2" tint="-9.9948118533890809E-2"/>
                </patternFill>
              </fill>
            </x14:dxf>
          </x14:cfRule>
          <x14:cfRule type="cellIs" priority="10" operator="equal" id="{B3A770D9-5634-C84E-8514-09BE201D8B20}">
            <xm:f>Values!$A$15</xm:f>
            <x14:dxf>
              <fill>
                <patternFill>
                  <bgColor rgb="FFE74C3C"/>
                </patternFill>
              </fill>
            </x14:dxf>
          </x14:cfRule>
          <x14:cfRule type="cellIs" priority="11" operator="equal" id="{7715CEBC-D621-F64A-B181-56CE52BC1162}">
            <xm:f>Values!$A$16</xm:f>
            <x14:dxf>
              <fill>
                <patternFill>
                  <bgColor rgb="FFE67E22"/>
                </patternFill>
              </fill>
            </x14:dxf>
          </x14:cfRule>
          <x14:cfRule type="cellIs" priority="12" operator="equal" id="{370CE5FF-F8FD-FB41-A492-42EA79A587C8}">
            <xm:f>Values!$A$17</xm:f>
            <x14:dxf>
              <fill>
                <patternFill>
                  <bgColor rgb="FFF39C12"/>
                </patternFill>
              </fill>
            </x14:dxf>
          </x14:cfRule>
          <x14:cfRule type="cellIs" priority="13" operator="equal" id="{158E7987-63A8-9E48-870E-8E644AB50230}">
            <xm:f>Values!$A$18</xm:f>
            <x14:dxf>
              <fill>
                <patternFill>
                  <bgColor rgb="FFF1C40F"/>
                </patternFill>
              </fill>
            </x14:dxf>
          </x14:cfRule>
          <x14:cfRule type="cellIs" priority="14" operator="equal" id="{3C2B75E6-FD4D-4543-B5E7-4DB7D28B5868}">
            <xm:f>Values!$A$19</xm:f>
            <x14:dxf>
              <fill>
                <patternFill>
                  <bgColor rgb="FF27AE60"/>
                </patternFill>
              </fill>
            </x14:dxf>
          </x14:cfRule>
          <xm:sqref>D21:D28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9EDBD75F-95A2-7246-9B6D-8E8C9C404D53}">
          <x14:formula1>
            <xm:f>Values!$A$4:$A$10</xm:f>
          </x14:formula1>
          <xm:sqref>C21:C28</xm:sqref>
        </x14:dataValidation>
        <x14:dataValidation type="list" allowBlank="1" showInputMessage="1" showErrorMessage="1" xr:uid="{ED6DEF78-A479-D34A-B171-7BA582E8CAE8}">
          <x14:formula1>
            <xm:f>Values!$A$13:$A$19</xm:f>
          </x14:formula1>
          <xm:sqref>D21:D28</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I28"/>
  <sheetViews>
    <sheetView zoomScaleNormal="100" workbookViewId="0">
      <selection activeCell="C21" sqref="C21:D21"/>
    </sheetView>
  </sheetViews>
  <sheetFormatPr baseColWidth="10" defaultColWidth="8.6640625" defaultRowHeight="15" x14ac:dyDescent="0.2"/>
  <cols>
    <col min="1" max="1" width="9.5" bestFit="1" customWidth="1"/>
    <col min="2" max="2" width="123.1640625" customWidth="1"/>
    <col min="3" max="3" width="22.5" bestFit="1" customWidth="1"/>
    <col min="4" max="4" width="28.83203125" bestFit="1" customWidth="1"/>
    <col min="6" max="7" width="9.1640625" hidden="1" customWidth="1"/>
  </cols>
  <sheetData>
    <row r="1" spans="1:4" ht="59.5" customHeight="1" x14ac:dyDescent="0.2">
      <c r="A1" s="37" t="s">
        <v>666</v>
      </c>
      <c r="B1" s="37"/>
      <c r="C1" s="37"/>
      <c r="D1" s="37"/>
    </row>
    <row r="5" spans="1:4" x14ac:dyDescent="0.2">
      <c r="C5" s="7" t="s">
        <v>124</v>
      </c>
      <c r="D5" s="12">
        <f>F27</f>
        <v>0</v>
      </c>
    </row>
    <row r="7" spans="1:4" x14ac:dyDescent="0.2">
      <c r="C7" s="10" t="s">
        <v>125</v>
      </c>
      <c r="D7" s="11">
        <f>G27</f>
        <v>1</v>
      </c>
    </row>
    <row r="10" spans="1:4" ht="15" customHeight="1" x14ac:dyDescent="0.2"/>
    <row r="20" spans="1:9" s="9" customFormat="1" ht="28.5" customHeight="1" x14ac:dyDescent="0.2">
      <c r="A20" s="8" t="s">
        <v>126</v>
      </c>
      <c r="B20" s="8" t="s">
        <v>127</v>
      </c>
      <c r="C20" s="8" t="s">
        <v>128</v>
      </c>
      <c r="D20" s="8" t="s">
        <v>129</v>
      </c>
    </row>
    <row r="21" spans="1:9" ht="28.5" customHeight="1" x14ac:dyDescent="0.2">
      <c r="A21" s="2" t="s">
        <v>667</v>
      </c>
      <c r="B21" s="20" t="s">
        <v>668</v>
      </c>
      <c r="C21" s="3" t="s">
        <v>474</v>
      </c>
      <c r="D21" s="3" t="s">
        <v>474</v>
      </c>
      <c r="F21" s="5">
        <f>IF(C21="Question Not Answered",0,IF(C21="Not Applicable","",IF(C21="No Policy",0,IF(C21="Informal Policy",0.25,IF(C21="Partial Written Policy",0.5,IF(C21="Written Policy",0.75,IF(C21="Approved Written Policy",1,"INVALID")))))))</f>
        <v>0</v>
      </c>
      <c r="G21" s="5">
        <f>IF(D21="Question Not Answered",0,IF(D21="Not Applicable","",IF(D21="Not Implemented",0,IF(D21="Parts of Policy Implemented",0.25,IF(D21="Implemented on Some Systems",0.5,IF(D21="Implemented on Most Systems",0.75,IF(D21="Implemented on All Systems",1,"INVALID")))))))</f>
        <v>0</v>
      </c>
    </row>
    <row r="22" spans="1:9" ht="28.5" customHeight="1" x14ac:dyDescent="0.2">
      <c r="A22" s="2" t="s">
        <v>669</v>
      </c>
      <c r="B22" s="20" t="s">
        <v>670</v>
      </c>
      <c r="C22" s="3" t="s">
        <v>474</v>
      </c>
      <c r="D22" s="3" t="s">
        <v>474</v>
      </c>
      <c r="F22" s="5">
        <f>IF(C22="Question Not Answered",0,IF(C22="Not Applicable","",IF(C22="No Policy",0,IF(C22="Informal Policy",0.25,IF(C22="Partial Written Policy",0.5,IF(C22="Written Policy",0.75,IF(C22="Approved Written Policy",1,"INVALID")))))))</f>
        <v>0</v>
      </c>
      <c r="G22" s="5">
        <f>IF(D22="Question Not Answered",0,IF(D22="Not Applicable","",IF(D22="Not Implemented",0,IF(D22="Parts of Policy Implemented",0.25,IF(D22="Implemented on Some Systems",0.5,IF(D22="Implemented on Most Systems",0.75,IF(D22="Implemented on All Systems",1,"INVALID")))))))</f>
        <v>0</v>
      </c>
      <c r="H22" s="18"/>
    </row>
    <row r="23" spans="1:9" ht="28.5" customHeight="1" x14ac:dyDescent="0.2">
      <c r="A23" s="2" t="s">
        <v>671</v>
      </c>
      <c r="B23" s="20" t="s">
        <v>672</v>
      </c>
      <c r="C23" s="3" t="s">
        <v>474</v>
      </c>
      <c r="D23" s="3" t="s">
        <v>474</v>
      </c>
      <c r="F23" s="5">
        <f>IF(C23="Question Not Answered",0,IF(C23="Not Applicable","",IF(C23="No Policy",0,IF(C23="Informal Policy",0.25,IF(C23="Partial Written Policy",0.5,IF(C23="Written Policy",0.75,IF(C23="Approved Written Policy",1,"INVALID")))))))</f>
        <v>0</v>
      </c>
      <c r="G23" s="5">
        <f>IF(D23="Question Not Answered",0,IF(D23="Not Applicable","",IF(D23="Not Implemented",0,IF(D23="Parts of Policy Implemented",0.25,IF(D23="Implemented on Some Systems",0.5,IF(D23="Implemented on Most Systems",0.75,IF(D23="Implemented on All Systems",1,"INVALID")))))))</f>
        <v>0</v>
      </c>
    </row>
    <row r="24" spans="1:9" ht="28.5" customHeight="1" x14ac:dyDescent="0.2">
      <c r="A24" s="2" t="s">
        <v>673</v>
      </c>
      <c r="B24" s="20" t="s">
        <v>674</v>
      </c>
      <c r="C24" s="3" t="s">
        <v>474</v>
      </c>
      <c r="D24" s="3" t="s">
        <v>474</v>
      </c>
      <c r="F24" s="5">
        <f>IF(C24="Question Not Answered",0,IF(C24="Not Applicable","",IF(C24="No Policy",0,IF(C24="Informal Policy",0.25,IF(C24="Partial Written Policy",0.5,IF(C24="Written Policy",0.75,IF(C24="Approved Written Policy",1,"INVALID")))))))</f>
        <v>0</v>
      </c>
      <c r="G24" s="5">
        <f>IF(D24="Question Not Answered",0,IF(D24="Not Applicable","",IF(D24="Not Implemented",0,IF(D24="Parts of Policy Implemented",0.25,IF(D24="Implemented on Some Systems",0.5,IF(D24="Implemented on Most Systems",0.75,IF(D24="Implemented on All Systems",1,"INVALID")))))))</f>
        <v>0</v>
      </c>
    </row>
    <row r="25" spans="1:9" ht="28.5" customHeight="1" x14ac:dyDescent="0.2">
      <c r="A25" s="2" t="s">
        <v>675</v>
      </c>
      <c r="B25" s="20" t="s">
        <v>676</v>
      </c>
      <c r="C25" s="3" t="s">
        <v>474</v>
      </c>
      <c r="D25" s="3" t="s">
        <v>474</v>
      </c>
      <c r="F25" s="5">
        <f>IF(C25="Question Not Answered",0,IF(C25="Not Applicable","",IF(C25="No Policy",0,IF(C25="Informal Policy",0.25,IF(C25="Partial Written Policy",0.5,IF(C25="Written Policy",0.75,IF(C25="Approved Written Policy",1,"INVALID")))))))</f>
        <v>0</v>
      </c>
      <c r="G25" s="5">
        <f>IF(D25="Question Not Answered",0,IF(D25="Not Applicable","",IF(D25="Not Implemented",0,IF(D25="Parts of Policy Implemented",0.25,IF(D25="Implemented on Some Systems",0.5,IF(D25="Implemented on Most Systems",0.75,IF(D25="Implemented on All Systems",1,"INVALID")))))))</f>
        <v>0</v>
      </c>
    </row>
    <row r="26" spans="1:9" x14ac:dyDescent="0.2">
      <c r="F26" s="5">
        <f>AVERAGE(F21:F25)</f>
        <v>0</v>
      </c>
      <c r="G26" s="5">
        <f>AVERAGE(G21:G25)</f>
        <v>0</v>
      </c>
    </row>
    <row r="27" spans="1:9" x14ac:dyDescent="0.2">
      <c r="F27" s="6">
        <f>AVERAGE(F26:G26)</f>
        <v>0</v>
      </c>
      <c r="G27" s="6">
        <f>1-F27</f>
        <v>1</v>
      </c>
    </row>
    <row r="28" spans="1:9" ht="30" customHeight="1" x14ac:dyDescent="0.2">
      <c r="A28" s="38" t="s">
        <v>45</v>
      </c>
      <c r="B28" s="38"/>
      <c r="C28" s="38"/>
      <c r="D28" s="38"/>
      <c r="E28" s="16"/>
      <c r="F28" s="16"/>
      <c r="G28" s="16"/>
      <c r="H28" s="16"/>
      <c r="I28" s="16"/>
    </row>
  </sheetData>
  <mergeCells count="2">
    <mergeCell ref="A1:D1"/>
    <mergeCell ref="A28:D28"/>
  </mergeCells>
  <hyperlinks>
    <hyperlink ref="A28:C28" r:id="rId1" display="This work is licensed under the AuditScripts.com Terms of Service, which can be found at http://www.auditscripts.com/terms/. For Authorized Use Only." xr:uid="{00000000-0004-0000-1C00-000000000000}"/>
  </hyperlinks>
  <pageMargins left="0.7" right="0.7" top="0.75" bottom="0.75" header="0.3" footer="0.3"/>
  <pageSetup orientation="portrait" r:id="rId2"/>
  <drawing r:id="rId3"/>
  <extLst>
    <ext xmlns:x14="http://schemas.microsoft.com/office/spreadsheetml/2009/9/main" uri="{78C0D931-6437-407d-A8EE-F0AAD7539E65}">
      <x14:conditionalFormattings>
        <x14:conditionalFormatting xmlns:xm="http://schemas.microsoft.com/office/excel/2006/main">
          <x14:cfRule type="cellIs" priority="1" operator="equal" id="{7862B34F-E5F9-0748-AD28-0AAA69C2BFFA}">
            <xm:f>Values!$A$4</xm:f>
            <x14:dxf>
              <fill>
                <patternFill>
                  <bgColor rgb="FF00B0F0"/>
                </patternFill>
              </fill>
            </x14:dxf>
          </x14:cfRule>
          <x14:cfRule type="cellIs" priority="2" operator="equal" id="{BB5F2B19-2D2B-9040-91D3-8366B3B119DF}">
            <xm:f>Values!$A$5</xm:f>
            <x14:dxf>
              <fill>
                <patternFill>
                  <bgColor theme="2" tint="-9.9948118533890809E-2"/>
                </patternFill>
              </fill>
            </x14:dxf>
          </x14:cfRule>
          <x14:cfRule type="cellIs" priority="3" operator="equal" id="{D499D970-2C57-464C-AB21-F2AB567E1256}">
            <xm:f>Values!$A$6</xm:f>
            <x14:dxf>
              <fill>
                <patternFill>
                  <bgColor rgb="FFE74C3C"/>
                </patternFill>
              </fill>
            </x14:dxf>
          </x14:cfRule>
          <x14:cfRule type="cellIs" priority="4" operator="equal" id="{3F4CC3D7-8670-DD41-8430-27BD3DF2D031}">
            <xm:f>Values!$A$7</xm:f>
            <x14:dxf>
              <fill>
                <patternFill>
                  <bgColor rgb="FFE67E22"/>
                </patternFill>
              </fill>
            </x14:dxf>
          </x14:cfRule>
          <x14:cfRule type="cellIs" priority="5" operator="equal" id="{6136A4BC-B50A-A441-BFA0-7FBA2AD96C42}">
            <xm:f>Values!$A$8</xm:f>
            <x14:dxf>
              <fill>
                <patternFill>
                  <bgColor rgb="FFF39C12"/>
                </patternFill>
              </fill>
            </x14:dxf>
          </x14:cfRule>
          <x14:cfRule type="cellIs" priority="6" operator="equal" id="{D803B90F-F752-5B4C-8DF0-2561D1518256}">
            <xm:f>Values!$A$9</xm:f>
            <x14:dxf>
              <fill>
                <patternFill>
                  <bgColor rgb="FFF1C40F"/>
                </patternFill>
              </fill>
            </x14:dxf>
          </x14:cfRule>
          <x14:cfRule type="cellIs" priority="7" operator="equal" id="{2CC117B0-6BF0-DC45-A58B-45BC4B54A611}">
            <xm:f>Values!$A$10</xm:f>
            <x14:dxf>
              <fill>
                <patternFill>
                  <bgColor rgb="FF27AE60"/>
                </patternFill>
              </fill>
            </x14:dxf>
          </x14:cfRule>
          <xm:sqref>C21:C25</xm:sqref>
        </x14:conditionalFormatting>
        <x14:conditionalFormatting xmlns:xm="http://schemas.microsoft.com/office/excel/2006/main">
          <x14:cfRule type="cellIs" priority="8" operator="equal" id="{C3CD0B12-CFFA-BE43-9936-8582BC0530B4}">
            <xm:f>Values!$A$13</xm:f>
            <x14:dxf>
              <fill>
                <patternFill>
                  <bgColor rgb="FF00B0F0"/>
                </patternFill>
              </fill>
            </x14:dxf>
          </x14:cfRule>
          <x14:cfRule type="cellIs" priority="9" operator="equal" id="{96E4A356-26C8-0D44-A8FD-E25E18E46BAC}">
            <xm:f>Values!$A$14</xm:f>
            <x14:dxf>
              <fill>
                <patternFill>
                  <bgColor theme="2" tint="-9.9948118533890809E-2"/>
                </patternFill>
              </fill>
            </x14:dxf>
          </x14:cfRule>
          <x14:cfRule type="cellIs" priority="10" operator="equal" id="{02C2AB0C-3581-AE42-9440-3B7E6194EF3E}">
            <xm:f>Values!$A$15</xm:f>
            <x14:dxf>
              <fill>
                <patternFill>
                  <bgColor rgb="FFE74C3C"/>
                </patternFill>
              </fill>
            </x14:dxf>
          </x14:cfRule>
          <x14:cfRule type="cellIs" priority="11" operator="equal" id="{293227C3-212D-1C45-BF48-4BD924356C76}">
            <xm:f>Values!$A$16</xm:f>
            <x14:dxf>
              <fill>
                <patternFill>
                  <bgColor rgb="FFE67E22"/>
                </patternFill>
              </fill>
            </x14:dxf>
          </x14:cfRule>
          <x14:cfRule type="cellIs" priority="12" operator="equal" id="{A697EACC-1F53-4A4E-9A21-039C36BA4CFC}">
            <xm:f>Values!$A$17</xm:f>
            <x14:dxf>
              <fill>
                <patternFill>
                  <bgColor rgb="FFF39C12"/>
                </patternFill>
              </fill>
            </x14:dxf>
          </x14:cfRule>
          <x14:cfRule type="cellIs" priority="13" operator="equal" id="{418C6808-AA1B-6946-92E0-51EE21253450}">
            <xm:f>Values!$A$18</xm:f>
            <x14:dxf>
              <fill>
                <patternFill>
                  <bgColor rgb="FFF1C40F"/>
                </patternFill>
              </fill>
            </x14:dxf>
          </x14:cfRule>
          <x14:cfRule type="cellIs" priority="14" operator="equal" id="{48BD2CD1-1509-164B-A5D8-B3DB8082836D}">
            <xm:f>Values!$A$19</xm:f>
            <x14:dxf>
              <fill>
                <patternFill>
                  <bgColor rgb="FF27AE60"/>
                </patternFill>
              </fill>
            </x14:dxf>
          </x14:cfRule>
          <xm:sqref>D21:D25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9AB054C6-85B1-F943-B4A1-AD59FF9C35C4}">
          <x14:formula1>
            <xm:f>Values!$A$13:$A$19</xm:f>
          </x14:formula1>
          <xm:sqref>D21:D25</xm:sqref>
        </x14:dataValidation>
        <x14:dataValidation type="list" allowBlank="1" showInputMessage="1" showErrorMessage="1" xr:uid="{B1C3DFE3-0D06-3D41-8F7F-F347F8F3191D}">
          <x14:formula1>
            <xm:f>Values!$A$4:$A$10</xm:f>
          </x14:formula1>
          <xm:sqref>C21:C25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2"/>
  <sheetViews>
    <sheetView zoomScaleNormal="100" workbookViewId="0">
      <selection activeCell="C30" sqref="C30"/>
    </sheetView>
  </sheetViews>
  <sheetFormatPr baseColWidth="10" defaultColWidth="8.83203125" defaultRowHeight="15" x14ac:dyDescent="0.2"/>
  <cols>
    <col min="1" max="1" width="72.1640625" bestFit="1" customWidth="1"/>
    <col min="2" max="2" width="11.5" bestFit="1" customWidth="1"/>
    <col min="3" max="3" width="20.5" bestFit="1" customWidth="1"/>
  </cols>
  <sheetData>
    <row r="1" spans="1:16" ht="59.5" customHeight="1" x14ac:dyDescent="0.2">
      <c r="A1" s="37" t="s">
        <v>1421</v>
      </c>
      <c r="B1" s="37"/>
      <c r="C1" s="37"/>
      <c r="D1" s="37"/>
      <c r="E1" s="37"/>
      <c r="F1" s="37"/>
      <c r="G1" s="37"/>
      <c r="H1" s="37"/>
      <c r="I1" s="37"/>
      <c r="J1" s="37"/>
      <c r="K1" s="37"/>
      <c r="L1" s="37"/>
      <c r="M1" s="37"/>
      <c r="N1" s="37"/>
      <c r="O1" s="37"/>
      <c r="P1" s="37"/>
    </row>
    <row r="3" spans="1:16" x14ac:dyDescent="0.2">
      <c r="A3" s="7" t="s">
        <v>1422</v>
      </c>
      <c r="B3" s="7" t="s">
        <v>1</v>
      </c>
      <c r="C3" s="7" t="s">
        <v>2</v>
      </c>
    </row>
    <row r="4" spans="1:16" x14ac:dyDescent="0.2">
      <c r="A4" s="36" t="s">
        <v>1423</v>
      </c>
      <c r="B4" s="13">
        <f>'Scores by Framework'!R4</f>
        <v>0</v>
      </c>
      <c r="C4" s="13">
        <f>'Scores by Framework'!S4</f>
        <v>0</v>
      </c>
    </row>
    <row r="5" spans="1:16" x14ac:dyDescent="0.2">
      <c r="A5" s="36" t="s">
        <v>1424</v>
      </c>
      <c r="B5" s="13">
        <f>'Scores by Framework'!R5</f>
        <v>0</v>
      </c>
      <c r="C5" s="13">
        <f>'Scores by Framework'!S5</f>
        <v>0</v>
      </c>
    </row>
    <row r="6" spans="1:16" x14ac:dyDescent="0.2">
      <c r="A6" s="36" t="s">
        <v>1425</v>
      </c>
      <c r="B6" s="13">
        <f>'Scores by Framework'!R6</f>
        <v>0</v>
      </c>
      <c r="C6" s="13">
        <f>'Scores by Framework'!S6</f>
        <v>0</v>
      </c>
    </row>
    <row r="7" spans="1:16" x14ac:dyDescent="0.2">
      <c r="A7" s="36" t="s">
        <v>1426</v>
      </c>
      <c r="B7" s="13">
        <f>'Scores by Framework'!R7</f>
        <v>0</v>
      </c>
      <c r="C7" s="13">
        <f>'Scores by Framework'!S7</f>
        <v>0</v>
      </c>
    </row>
    <row r="8" spans="1:16" x14ac:dyDescent="0.2">
      <c r="A8" s="36" t="s">
        <v>1427</v>
      </c>
      <c r="B8" s="13">
        <f>'Scores by Framework'!R8</f>
        <v>0</v>
      </c>
      <c r="C8" s="13">
        <f>'Scores by Framework'!S8</f>
        <v>0</v>
      </c>
    </row>
    <row r="9" spans="1:16" x14ac:dyDescent="0.2">
      <c r="A9" s="36" t="s">
        <v>1428</v>
      </c>
      <c r="B9" s="13">
        <f>'Scores by Framework'!R9</f>
        <v>0</v>
      </c>
      <c r="C9" s="13">
        <f>'Scores by Framework'!S9</f>
        <v>0</v>
      </c>
    </row>
    <row r="10" spans="1:16" x14ac:dyDescent="0.2">
      <c r="A10" s="36" t="s">
        <v>1429</v>
      </c>
      <c r="B10" s="13">
        <f>'Scores by Framework'!R10</f>
        <v>0</v>
      </c>
      <c r="C10" s="13">
        <f>'Scores by Framework'!S10</f>
        <v>0</v>
      </c>
    </row>
    <row r="11" spans="1:16" x14ac:dyDescent="0.2">
      <c r="A11" s="36" t="s">
        <v>1430</v>
      </c>
      <c r="B11" s="13">
        <f>'Scores by Framework'!R11</f>
        <v>0</v>
      </c>
      <c r="C11" s="13">
        <f>'Scores by Framework'!S11</f>
        <v>0</v>
      </c>
    </row>
    <row r="12" spans="1:16" x14ac:dyDescent="0.2">
      <c r="A12" s="36" t="s">
        <v>1431</v>
      </c>
      <c r="B12" s="13">
        <f>'Scores by Framework'!R12</f>
        <v>0</v>
      </c>
      <c r="C12" s="13">
        <f>'Scores by Framework'!S12</f>
        <v>0</v>
      </c>
    </row>
    <row r="13" spans="1:16" x14ac:dyDescent="0.2">
      <c r="A13" s="36" t="s">
        <v>1432</v>
      </c>
      <c r="B13" s="13">
        <f>'Scores by Framework'!R13</f>
        <v>0</v>
      </c>
      <c r="C13" s="13">
        <f>'Scores by Framework'!S13</f>
        <v>0</v>
      </c>
    </row>
    <row r="14" spans="1:16" x14ac:dyDescent="0.2">
      <c r="A14" s="36" t="s">
        <v>1433</v>
      </c>
      <c r="B14" s="13">
        <f>'Scores by Framework'!R14</f>
        <v>0</v>
      </c>
      <c r="C14" s="13">
        <f>'Scores by Framework'!S14</f>
        <v>0</v>
      </c>
    </row>
    <row r="15" spans="1:16" x14ac:dyDescent="0.2">
      <c r="A15" s="36" t="s">
        <v>1434</v>
      </c>
      <c r="B15" s="13">
        <f>'Scores by Framework'!R15</f>
        <v>0</v>
      </c>
      <c r="C15" s="13">
        <f>'Scores by Framework'!S15</f>
        <v>0</v>
      </c>
    </row>
    <row r="16" spans="1:16" x14ac:dyDescent="0.2">
      <c r="A16" s="36" t="s">
        <v>1435</v>
      </c>
      <c r="B16" s="13">
        <f>'Scores by Framework'!R16</f>
        <v>0</v>
      </c>
      <c r="C16" s="13">
        <f>'Scores by Framework'!S16</f>
        <v>0</v>
      </c>
    </row>
    <row r="17" spans="1:16" x14ac:dyDescent="0.2">
      <c r="A17" s="36" t="s">
        <v>1436</v>
      </c>
      <c r="B17" s="13">
        <f>'Scores by Framework'!R17</f>
        <v>0</v>
      </c>
      <c r="C17" s="13">
        <f>'Scores by Framework'!S17</f>
        <v>0</v>
      </c>
    </row>
    <row r="18" spans="1:16" x14ac:dyDescent="0.2">
      <c r="A18" s="7" t="s">
        <v>18</v>
      </c>
      <c r="B18" s="15">
        <f>AVERAGE(B4:B17)</f>
        <v>0</v>
      </c>
      <c r="C18" s="15">
        <f>AVERAGE(C4:C17)</f>
        <v>0</v>
      </c>
    </row>
    <row r="20" spans="1:16" x14ac:dyDescent="0.2">
      <c r="B20" s="35"/>
      <c r="C20" s="35"/>
    </row>
    <row r="21" spans="1:16" x14ac:dyDescent="0.2">
      <c r="A21" s="7" t="s">
        <v>1475</v>
      </c>
      <c r="B21" s="7" t="s">
        <v>1</v>
      </c>
      <c r="C21" s="7" t="s">
        <v>2</v>
      </c>
    </row>
    <row r="22" spans="1:16" x14ac:dyDescent="0.2">
      <c r="A22" s="1" t="s">
        <v>1469</v>
      </c>
      <c r="B22" s="13">
        <f>'Scores by Framework'!R21</f>
        <v>0</v>
      </c>
      <c r="C22" s="13">
        <f>'Scores by Framework'!S21</f>
        <v>0</v>
      </c>
    </row>
    <row r="23" spans="1:16" x14ac:dyDescent="0.2">
      <c r="A23" s="1" t="s">
        <v>1470</v>
      </c>
      <c r="B23" s="13">
        <f>'Scores by Framework'!R22</f>
        <v>0</v>
      </c>
      <c r="C23" s="13">
        <f>'Scores by Framework'!S22</f>
        <v>0</v>
      </c>
    </row>
    <row r="24" spans="1:16" x14ac:dyDescent="0.2">
      <c r="A24" s="1" t="s">
        <v>1471</v>
      </c>
      <c r="B24" s="13">
        <f>'Scores by Framework'!R23</f>
        <v>0</v>
      </c>
      <c r="C24" s="13">
        <f>'Scores by Framework'!S23</f>
        <v>0</v>
      </c>
    </row>
    <row r="25" spans="1:16" x14ac:dyDescent="0.2">
      <c r="A25" s="1" t="s">
        <v>1472</v>
      </c>
      <c r="B25" s="13">
        <f>'Scores by Framework'!R24</f>
        <v>0</v>
      </c>
      <c r="C25" s="13">
        <f>'Scores by Framework'!S24</f>
        <v>0</v>
      </c>
    </row>
    <row r="26" spans="1:16" x14ac:dyDescent="0.2">
      <c r="A26" s="7" t="s">
        <v>18</v>
      </c>
      <c r="B26" s="15">
        <f>AVERAGE(B22:B25)</f>
        <v>0</v>
      </c>
      <c r="C26" s="15">
        <f>AVERAGE(C22:C25)</f>
        <v>0</v>
      </c>
    </row>
    <row r="27" spans="1:16" x14ac:dyDescent="0.2">
      <c r="A27" s="15"/>
      <c r="B27" s="15"/>
      <c r="C27" s="15"/>
    </row>
    <row r="28" spans="1:16" x14ac:dyDescent="0.2">
      <c r="A28" s="15"/>
      <c r="B28" s="15"/>
      <c r="C28" s="15"/>
    </row>
    <row r="29" spans="1:16" x14ac:dyDescent="0.2">
      <c r="A29" s="15"/>
      <c r="B29" s="15"/>
      <c r="C29" s="15"/>
    </row>
    <row r="31" spans="1:16" ht="30" customHeight="1" x14ac:dyDescent="0.2">
      <c r="A31" s="38" t="s">
        <v>45</v>
      </c>
      <c r="B31" s="38"/>
      <c r="C31" s="38"/>
      <c r="D31" s="38"/>
      <c r="E31" s="38"/>
      <c r="F31" s="38"/>
      <c r="G31" s="38"/>
      <c r="H31" s="38"/>
      <c r="I31" s="38"/>
      <c r="J31" s="38"/>
      <c r="K31" s="38"/>
      <c r="L31" s="38"/>
      <c r="M31" s="38"/>
      <c r="N31" s="38"/>
      <c r="O31" s="38"/>
      <c r="P31" s="38"/>
    </row>
    <row r="32" spans="1:16" x14ac:dyDescent="0.2">
      <c r="C32" s="6"/>
    </row>
  </sheetData>
  <mergeCells count="2">
    <mergeCell ref="A1:P1"/>
    <mergeCell ref="A31:P31"/>
  </mergeCells>
  <hyperlinks>
    <hyperlink ref="A31:D31" r:id="rId1" display="This work is licensed under the AuditScripts.com Terms of Service, which can be found at http://www.auditscripts.com/terms/. For Authorized Use Only." xr:uid="{00000000-0004-0000-0300-000000000000}"/>
  </hyperlinks>
  <pageMargins left="0.7" right="0.7" top="0.75" bottom="0.75" header="0.3" footer="0.3"/>
  <pageSetup orientation="portrait"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I44"/>
  <sheetViews>
    <sheetView zoomScaleNormal="100" workbookViewId="0">
      <selection activeCell="D4" sqref="D4"/>
    </sheetView>
  </sheetViews>
  <sheetFormatPr baseColWidth="10" defaultColWidth="8.6640625" defaultRowHeight="15" x14ac:dyDescent="0.2"/>
  <cols>
    <col min="1" max="1" width="9.5" bestFit="1" customWidth="1"/>
    <col min="2" max="2" width="123.1640625" customWidth="1"/>
    <col min="3" max="3" width="22.5" bestFit="1" customWidth="1"/>
    <col min="4" max="4" width="28.83203125" bestFit="1" customWidth="1"/>
    <col min="5" max="5" width="8.83203125" customWidth="1"/>
    <col min="6" max="7" width="8.83203125" hidden="1" customWidth="1"/>
    <col min="8" max="8" width="8.83203125" customWidth="1"/>
  </cols>
  <sheetData>
    <row r="1" spans="1:4" ht="59.5" customHeight="1" x14ac:dyDescent="0.2">
      <c r="A1" s="37" t="s">
        <v>677</v>
      </c>
      <c r="B1" s="37"/>
      <c r="C1" s="37"/>
      <c r="D1" s="37"/>
    </row>
    <row r="5" spans="1:4" x14ac:dyDescent="0.2">
      <c r="C5" s="7" t="s">
        <v>124</v>
      </c>
      <c r="D5" s="12">
        <f>F43</f>
        <v>0</v>
      </c>
    </row>
    <row r="7" spans="1:4" x14ac:dyDescent="0.2">
      <c r="C7" s="10" t="s">
        <v>125</v>
      </c>
      <c r="D7" s="11">
        <f>G43</f>
        <v>1</v>
      </c>
    </row>
    <row r="10" spans="1:4" ht="15" customHeight="1" x14ac:dyDescent="0.2"/>
    <row r="20" spans="1:7" s="9" customFormat="1" ht="28.5" customHeight="1" x14ac:dyDescent="0.2">
      <c r="A20" s="8" t="s">
        <v>126</v>
      </c>
      <c r="B20" s="8" t="s">
        <v>127</v>
      </c>
      <c r="C20" s="8" t="s">
        <v>128</v>
      </c>
      <c r="D20" s="8" t="s">
        <v>129</v>
      </c>
    </row>
    <row r="21" spans="1:7" ht="28.5" customHeight="1" x14ac:dyDescent="0.2">
      <c r="A21" s="2" t="s">
        <v>678</v>
      </c>
      <c r="B21" s="20" t="s">
        <v>679</v>
      </c>
      <c r="C21" s="3" t="s">
        <v>474</v>
      </c>
      <c r="D21" s="3" t="s">
        <v>474</v>
      </c>
      <c r="F21" s="5">
        <f t="shared" ref="F21:F41" si="0">IF(C21="Question Not Answered",0,IF(C21="Not Applicable","",IF(C21="No Policy",0,IF(C21="Informal Policy",0.25,IF(C21="Partial Written Policy",0.5,IF(C21="Written Policy",0.75,IF(C21="Approved Written Policy",1,"INVALID")))))))</f>
        <v>0</v>
      </c>
      <c r="G21" s="5">
        <f t="shared" ref="G21:G41" si="1">IF(D21="Question Not Answered",0,IF(D21="Not Applicable","",IF(D21="Not Implemented",0,IF(D21="Parts of Policy Implemented",0.25,IF(D21="Implemented on Some Systems",0.5,IF(D21="Implemented on Most Systems",0.75,IF(D21="Implemented on All Systems",1,"INVALID")))))))</f>
        <v>0</v>
      </c>
    </row>
    <row r="22" spans="1:7" ht="28.5" customHeight="1" x14ac:dyDescent="0.2">
      <c r="A22" s="2" t="s">
        <v>680</v>
      </c>
      <c r="B22" s="20" t="s">
        <v>681</v>
      </c>
      <c r="C22" s="3" t="s">
        <v>474</v>
      </c>
      <c r="D22" s="3" t="s">
        <v>474</v>
      </c>
      <c r="F22" s="5">
        <f t="shared" si="0"/>
        <v>0</v>
      </c>
      <c r="G22" s="5">
        <f t="shared" si="1"/>
        <v>0</v>
      </c>
    </row>
    <row r="23" spans="1:7" ht="28.5" customHeight="1" x14ac:dyDescent="0.2">
      <c r="A23" s="2" t="s">
        <v>682</v>
      </c>
      <c r="B23" s="20" t="s">
        <v>683</v>
      </c>
      <c r="C23" s="3" t="s">
        <v>474</v>
      </c>
      <c r="D23" s="3" t="s">
        <v>474</v>
      </c>
      <c r="F23" s="5">
        <f t="shared" si="0"/>
        <v>0</v>
      </c>
      <c r="G23" s="5">
        <f t="shared" si="1"/>
        <v>0</v>
      </c>
    </row>
    <row r="24" spans="1:7" ht="28.5" customHeight="1" x14ac:dyDescent="0.2">
      <c r="A24" s="2" t="s">
        <v>684</v>
      </c>
      <c r="B24" s="20" t="s">
        <v>685</v>
      </c>
      <c r="C24" s="3" t="s">
        <v>474</v>
      </c>
      <c r="D24" s="3" t="s">
        <v>474</v>
      </c>
      <c r="F24" s="5">
        <f t="shared" si="0"/>
        <v>0</v>
      </c>
      <c r="G24" s="5">
        <f t="shared" si="1"/>
        <v>0</v>
      </c>
    </row>
    <row r="25" spans="1:7" ht="28.5" customHeight="1" x14ac:dyDescent="0.2">
      <c r="A25" s="2" t="s">
        <v>686</v>
      </c>
      <c r="B25" s="20" t="s">
        <v>687</v>
      </c>
      <c r="C25" s="3" t="s">
        <v>474</v>
      </c>
      <c r="D25" s="3" t="s">
        <v>474</v>
      </c>
      <c r="F25" s="5">
        <f t="shared" si="0"/>
        <v>0</v>
      </c>
      <c r="G25" s="5">
        <f t="shared" si="1"/>
        <v>0</v>
      </c>
    </row>
    <row r="26" spans="1:7" ht="28.5" customHeight="1" x14ac:dyDescent="0.2">
      <c r="A26" s="2" t="s">
        <v>688</v>
      </c>
      <c r="B26" s="20" t="s">
        <v>689</v>
      </c>
      <c r="C26" s="3" t="s">
        <v>474</v>
      </c>
      <c r="D26" s="3" t="s">
        <v>474</v>
      </c>
      <c r="F26" s="5">
        <f t="shared" si="0"/>
        <v>0</v>
      </c>
      <c r="G26" s="5">
        <f t="shared" si="1"/>
        <v>0</v>
      </c>
    </row>
    <row r="27" spans="1:7" ht="28.5" customHeight="1" x14ac:dyDescent="0.2">
      <c r="A27" s="2" t="s">
        <v>690</v>
      </c>
      <c r="B27" s="20" t="s">
        <v>691</v>
      </c>
      <c r="C27" s="3" t="s">
        <v>474</v>
      </c>
      <c r="D27" s="3" t="s">
        <v>474</v>
      </c>
      <c r="F27" s="5">
        <f t="shared" si="0"/>
        <v>0</v>
      </c>
      <c r="G27" s="5">
        <f t="shared" si="1"/>
        <v>0</v>
      </c>
    </row>
    <row r="28" spans="1:7" ht="28.5" customHeight="1" x14ac:dyDescent="0.2">
      <c r="A28" s="2" t="s">
        <v>692</v>
      </c>
      <c r="B28" s="20" t="s">
        <v>693</v>
      </c>
      <c r="C28" s="3" t="s">
        <v>474</v>
      </c>
      <c r="D28" s="3" t="s">
        <v>474</v>
      </c>
      <c r="F28" s="5">
        <f t="shared" si="0"/>
        <v>0</v>
      </c>
      <c r="G28" s="5">
        <f t="shared" si="1"/>
        <v>0</v>
      </c>
    </row>
    <row r="29" spans="1:7" ht="28.5" customHeight="1" x14ac:dyDescent="0.2">
      <c r="A29" s="2" t="s">
        <v>694</v>
      </c>
      <c r="B29" s="20" t="s">
        <v>695</v>
      </c>
      <c r="C29" s="3" t="s">
        <v>474</v>
      </c>
      <c r="D29" s="3" t="s">
        <v>474</v>
      </c>
      <c r="F29" s="5">
        <f t="shared" si="0"/>
        <v>0</v>
      </c>
      <c r="G29" s="5">
        <f t="shared" si="1"/>
        <v>0</v>
      </c>
    </row>
    <row r="30" spans="1:7" ht="28.5" customHeight="1" x14ac:dyDescent="0.2">
      <c r="A30" s="2" t="s">
        <v>696</v>
      </c>
      <c r="B30" s="20" t="s">
        <v>697</v>
      </c>
      <c r="C30" s="3" t="s">
        <v>474</v>
      </c>
      <c r="D30" s="3" t="s">
        <v>474</v>
      </c>
      <c r="F30" s="5">
        <f t="shared" si="0"/>
        <v>0</v>
      </c>
      <c r="G30" s="5">
        <f t="shared" si="1"/>
        <v>0</v>
      </c>
    </row>
    <row r="31" spans="1:7" ht="28.5" customHeight="1" x14ac:dyDescent="0.2">
      <c r="A31" s="2" t="s">
        <v>698</v>
      </c>
      <c r="B31" s="20" t="s">
        <v>699</v>
      </c>
      <c r="C31" s="3" t="s">
        <v>474</v>
      </c>
      <c r="D31" s="3" t="s">
        <v>474</v>
      </c>
      <c r="F31" s="5">
        <f t="shared" si="0"/>
        <v>0</v>
      </c>
      <c r="G31" s="5">
        <f t="shared" si="1"/>
        <v>0</v>
      </c>
    </row>
    <row r="32" spans="1:7" ht="28.5" customHeight="1" x14ac:dyDescent="0.2">
      <c r="A32" s="2" t="s">
        <v>700</v>
      </c>
      <c r="B32" s="20" t="s">
        <v>701</v>
      </c>
      <c r="C32" s="3" t="s">
        <v>474</v>
      </c>
      <c r="D32" s="3" t="s">
        <v>474</v>
      </c>
      <c r="F32" s="5">
        <f t="shared" ref="F32" si="2">IF(C32="Question Not Answered",0,IF(C32="Not Applicable","",IF(C32="No Policy",0,IF(C32="Informal Policy",0.25,IF(C32="Partial Written Policy",0.5,IF(C32="Written Policy",0.75,IF(C32="Approved Written Policy",1,"INVALID")))))))</f>
        <v>0</v>
      </c>
      <c r="G32" s="5">
        <f t="shared" ref="G32" si="3">IF(D32="Question Not Answered",0,IF(D32="Not Applicable","",IF(D32="Not Implemented",0,IF(D32="Parts of Policy Implemented",0.25,IF(D32="Implemented on Some Systems",0.5,IF(D32="Implemented on Most Systems",0.75,IF(D32="Implemented on All Systems",1,"INVALID")))))))</f>
        <v>0</v>
      </c>
    </row>
    <row r="33" spans="1:9" ht="28.5" customHeight="1" x14ac:dyDescent="0.2">
      <c r="A33" s="2" t="s">
        <v>702</v>
      </c>
      <c r="B33" s="20" t="s">
        <v>703</v>
      </c>
      <c r="C33" s="3" t="s">
        <v>474</v>
      </c>
      <c r="D33" s="3" t="s">
        <v>474</v>
      </c>
      <c r="F33" s="5">
        <f t="shared" si="0"/>
        <v>0</v>
      </c>
      <c r="G33" s="5">
        <f t="shared" si="1"/>
        <v>0</v>
      </c>
    </row>
    <row r="34" spans="1:9" ht="28.5" customHeight="1" x14ac:dyDescent="0.2">
      <c r="A34" s="2" t="s">
        <v>704</v>
      </c>
      <c r="B34" s="20" t="s">
        <v>705</v>
      </c>
      <c r="C34" s="3" t="s">
        <v>474</v>
      </c>
      <c r="D34" s="3" t="s">
        <v>474</v>
      </c>
      <c r="F34" s="5">
        <f t="shared" si="0"/>
        <v>0</v>
      </c>
      <c r="G34" s="5">
        <f t="shared" si="1"/>
        <v>0</v>
      </c>
    </row>
    <row r="35" spans="1:9" ht="28.5" customHeight="1" x14ac:dyDescent="0.2">
      <c r="A35" s="2" t="s">
        <v>706</v>
      </c>
      <c r="B35" s="20" t="s">
        <v>707</v>
      </c>
      <c r="C35" s="3" t="s">
        <v>474</v>
      </c>
      <c r="D35" s="3" t="s">
        <v>474</v>
      </c>
      <c r="F35" s="5">
        <f t="shared" si="0"/>
        <v>0</v>
      </c>
      <c r="G35" s="5">
        <f t="shared" si="1"/>
        <v>0</v>
      </c>
    </row>
    <row r="36" spans="1:9" ht="28.5" customHeight="1" x14ac:dyDescent="0.2">
      <c r="A36" s="2" t="s">
        <v>708</v>
      </c>
      <c r="B36" s="20" t="s">
        <v>709</v>
      </c>
      <c r="C36" s="3" t="s">
        <v>474</v>
      </c>
      <c r="D36" s="3" t="s">
        <v>474</v>
      </c>
      <c r="F36" s="5">
        <f t="shared" si="0"/>
        <v>0</v>
      </c>
      <c r="G36" s="5">
        <f t="shared" si="1"/>
        <v>0</v>
      </c>
      <c r="H36" s="19"/>
    </row>
    <row r="37" spans="1:9" ht="28.5" customHeight="1" x14ac:dyDescent="0.2">
      <c r="A37" s="2" t="s">
        <v>710</v>
      </c>
      <c r="B37" s="20" t="s">
        <v>711</v>
      </c>
      <c r="C37" s="3" t="s">
        <v>474</v>
      </c>
      <c r="D37" s="3" t="s">
        <v>474</v>
      </c>
      <c r="F37" s="5">
        <f t="shared" si="0"/>
        <v>0</v>
      </c>
      <c r="G37" s="5">
        <f t="shared" si="1"/>
        <v>0</v>
      </c>
    </row>
    <row r="38" spans="1:9" ht="28.5" customHeight="1" x14ac:dyDescent="0.2">
      <c r="A38" s="2" t="s">
        <v>712</v>
      </c>
      <c r="B38" s="20" t="s">
        <v>713</v>
      </c>
      <c r="C38" s="3" t="s">
        <v>474</v>
      </c>
      <c r="D38" s="3" t="s">
        <v>474</v>
      </c>
      <c r="F38" s="5">
        <f t="shared" si="0"/>
        <v>0</v>
      </c>
      <c r="G38" s="5">
        <f t="shared" si="1"/>
        <v>0</v>
      </c>
    </row>
    <row r="39" spans="1:9" ht="28.5" customHeight="1" x14ac:dyDescent="0.2">
      <c r="A39" s="2" t="s">
        <v>714</v>
      </c>
      <c r="B39" s="20" t="s">
        <v>715</v>
      </c>
      <c r="C39" s="3" t="s">
        <v>474</v>
      </c>
      <c r="D39" s="3" t="s">
        <v>474</v>
      </c>
      <c r="F39" s="5">
        <f t="shared" si="0"/>
        <v>0</v>
      </c>
      <c r="G39" s="5">
        <f t="shared" si="1"/>
        <v>0</v>
      </c>
    </row>
    <row r="40" spans="1:9" ht="28.5" customHeight="1" x14ac:dyDescent="0.2">
      <c r="A40" s="2" t="s">
        <v>716</v>
      </c>
      <c r="B40" s="20" t="s">
        <v>717</v>
      </c>
      <c r="C40" s="3" t="s">
        <v>474</v>
      </c>
      <c r="D40" s="3" t="s">
        <v>474</v>
      </c>
      <c r="F40" s="5">
        <f t="shared" si="0"/>
        <v>0</v>
      </c>
      <c r="G40" s="5">
        <f t="shared" si="1"/>
        <v>0</v>
      </c>
    </row>
    <row r="41" spans="1:9" ht="28.5" customHeight="1" x14ac:dyDescent="0.2">
      <c r="A41" s="2" t="s">
        <v>718</v>
      </c>
      <c r="B41" s="20" t="s">
        <v>719</v>
      </c>
      <c r="C41" s="3" t="s">
        <v>474</v>
      </c>
      <c r="D41" s="3" t="s">
        <v>474</v>
      </c>
      <c r="F41" s="5">
        <f t="shared" si="0"/>
        <v>0</v>
      </c>
      <c r="G41" s="5">
        <f t="shared" si="1"/>
        <v>0</v>
      </c>
    </row>
    <row r="42" spans="1:9" x14ac:dyDescent="0.2">
      <c r="F42" s="5">
        <f>AVERAGE(F21:F41)</f>
        <v>0</v>
      </c>
      <c r="G42" s="5">
        <f>AVERAGE(G21:G41)</f>
        <v>0</v>
      </c>
    </row>
    <row r="43" spans="1:9" x14ac:dyDescent="0.2">
      <c r="F43" s="6">
        <f>AVERAGE(F42:G42)</f>
        <v>0</v>
      </c>
      <c r="G43" s="6">
        <f>1-F43</f>
        <v>1</v>
      </c>
    </row>
    <row r="44" spans="1:9" ht="30" customHeight="1" x14ac:dyDescent="0.2">
      <c r="A44" s="38" t="s">
        <v>45</v>
      </c>
      <c r="B44" s="38"/>
      <c r="C44" s="38"/>
      <c r="D44" s="38"/>
      <c r="E44" s="16"/>
      <c r="F44" s="16"/>
      <c r="G44" s="16"/>
      <c r="H44" s="16"/>
      <c r="I44" s="16"/>
    </row>
  </sheetData>
  <mergeCells count="2">
    <mergeCell ref="A1:D1"/>
    <mergeCell ref="A44:D44"/>
  </mergeCells>
  <hyperlinks>
    <hyperlink ref="A44:C44" r:id="rId1" display="This work is licensed under the AuditScripts.com Terms of Service, which can be found at http://www.auditscripts.com/terms/. For Authorized Use Only." xr:uid="{00000000-0004-0000-1D00-000000000000}"/>
  </hyperlinks>
  <pageMargins left="0.7" right="0.7" top="0.75" bottom="0.75" header="0.3" footer="0.3"/>
  <pageSetup orientation="portrait" r:id="rId2"/>
  <drawing r:id="rId3"/>
  <extLst>
    <ext xmlns:x14="http://schemas.microsoft.com/office/spreadsheetml/2009/9/main" uri="{78C0D931-6437-407d-A8EE-F0AAD7539E65}">
      <x14:conditionalFormattings>
        <x14:conditionalFormatting xmlns:xm="http://schemas.microsoft.com/office/excel/2006/main">
          <x14:cfRule type="cellIs" priority="1" operator="equal" id="{17B28CC6-86E8-9447-BF24-8DC4208ACDCE}">
            <xm:f>Values!$A$4</xm:f>
            <x14:dxf>
              <fill>
                <patternFill>
                  <bgColor rgb="FF00B0F0"/>
                </patternFill>
              </fill>
            </x14:dxf>
          </x14:cfRule>
          <x14:cfRule type="cellIs" priority="2" operator="equal" id="{00C94FF4-DEDF-E241-AFC8-34712C3B68B3}">
            <xm:f>Values!$A$5</xm:f>
            <x14:dxf>
              <fill>
                <patternFill>
                  <bgColor theme="2" tint="-9.9948118533890809E-2"/>
                </patternFill>
              </fill>
            </x14:dxf>
          </x14:cfRule>
          <x14:cfRule type="cellIs" priority="3" operator="equal" id="{FB91880D-0895-6C47-B49E-920D9DD44EDB}">
            <xm:f>Values!$A$6</xm:f>
            <x14:dxf>
              <fill>
                <patternFill>
                  <bgColor rgb="FFE74C3C"/>
                </patternFill>
              </fill>
            </x14:dxf>
          </x14:cfRule>
          <x14:cfRule type="cellIs" priority="4" operator="equal" id="{C5EEF1E0-AFB7-AE48-A4B1-D346279775EE}">
            <xm:f>Values!$A$7</xm:f>
            <x14:dxf>
              <fill>
                <patternFill>
                  <bgColor rgb="FFE67E22"/>
                </patternFill>
              </fill>
            </x14:dxf>
          </x14:cfRule>
          <x14:cfRule type="cellIs" priority="5" operator="equal" id="{B4FCAC84-91FA-D444-A4DC-5EE96F31DC33}">
            <xm:f>Values!$A$8</xm:f>
            <x14:dxf>
              <fill>
                <patternFill>
                  <bgColor rgb="FFF39C12"/>
                </patternFill>
              </fill>
            </x14:dxf>
          </x14:cfRule>
          <x14:cfRule type="cellIs" priority="6" operator="equal" id="{0F79A117-C145-734D-952B-941D4C366F0C}">
            <xm:f>Values!$A$9</xm:f>
            <x14:dxf>
              <fill>
                <patternFill>
                  <bgColor rgb="FFF1C40F"/>
                </patternFill>
              </fill>
            </x14:dxf>
          </x14:cfRule>
          <x14:cfRule type="cellIs" priority="7" operator="equal" id="{1E5F77EB-6485-8544-9488-B10A5E3EADB1}">
            <xm:f>Values!$A$10</xm:f>
            <x14:dxf>
              <fill>
                <patternFill>
                  <bgColor rgb="FF27AE60"/>
                </patternFill>
              </fill>
            </x14:dxf>
          </x14:cfRule>
          <xm:sqref>C21:C41</xm:sqref>
        </x14:conditionalFormatting>
        <x14:conditionalFormatting xmlns:xm="http://schemas.microsoft.com/office/excel/2006/main">
          <x14:cfRule type="cellIs" priority="8" operator="equal" id="{6CA45E5B-9587-E24B-8E8D-2C5600BD1D65}">
            <xm:f>Values!$A$13</xm:f>
            <x14:dxf>
              <fill>
                <patternFill>
                  <bgColor rgb="FF00B0F0"/>
                </patternFill>
              </fill>
            </x14:dxf>
          </x14:cfRule>
          <x14:cfRule type="cellIs" priority="9" operator="equal" id="{4A2FB5DA-7D62-AF41-BA27-2E42E36DA275}">
            <xm:f>Values!$A$14</xm:f>
            <x14:dxf>
              <fill>
                <patternFill>
                  <bgColor theme="2" tint="-9.9948118533890809E-2"/>
                </patternFill>
              </fill>
            </x14:dxf>
          </x14:cfRule>
          <x14:cfRule type="cellIs" priority="10" operator="equal" id="{6BDF2615-13E0-BC41-AC1C-C88B71A2B2BC}">
            <xm:f>Values!$A$15</xm:f>
            <x14:dxf>
              <fill>
                <patternFill>
                  <bgColor rgb="FFE74C3C"/>
                </patternFill>
              </fill>
            </x14:dxf>
          </x14:cfRule>
          <x14:cfRule type="cellIs" priority="11" operator="equal" id="{E5401524-07CE-2746-9EF5-6A77F472216F}">
            <xm:f>Values!$A$16</xm:f>
            <x14:dxf>
              <fill>
                <patternFill>
                  <bgColor rgb="FFE67E22"/>
                </patternFill>
              </fill>
            </x14:dxf>
          </x14:cfRule>
          <x14:cfRule type="cellIs" priority="12" operator="equal" id="{98BE8292-9C4B-884D-BDC2-6F7127591329}">
            <xm:f>Values!$A$17</xm:f>
            <x14:dxf>
              <fill>
                <patternFill>
                  <bgColor rgb="FFF39C12"/>
                </patternFill>
              </fill>
            </x14:dxf>
          </x14:cfRule>
          <x14:cfRule type="cellIs" priority="13" operator="equal" id="{A9CC5369-A1E1-2F44-8409-F86429B995EC}">
            <xm:f>Values!$A$18</xm:f>
            <x14:dxf>
              <fill>
                <patternFill>
                  <bgColor rgb="FFF1C40F"/>
                </patternFill>
              </fill>
            </x14:dxf>
          </x14:cfRule>
          <x14:cfRule type="cellIs" priority="14" operator="equal" id="{1BB78986-921B-734A-AA34-2D146D00E5A2}">
            <xm:f>Values!$A$19</xm:f>
            <x14:dxf>
              <fill>
                <patternFill>
                  <bgColor rgb="FF27AE60"/>
                </patternFill>
              </fill>
            </x14:dxf>
          </x14:cfRule>
          <xm:sqref>D21:D41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63DA6E04-8F61-7143-88BD-EE9A0E263DC6}">
          <x14:formula1>
            <xm:f>Values!$A$13:$A$19</xm:f>
          </x14:formula1>
          <xm:sqref>D21:D41</xm:sqref>
        </x14:dataValidation>
        <x14:dataValidation type="list" allowBlank="1" showInputMessage="1" showErrorMessage="1" xr:uid="{EE52AFAB-237F-CE4D-80DD-A69948A8739B}">
          <x14:formula1>
            <xm:f>Values!$A$4:$A$10</xm:f>
          </x14:formula1>
          <xm:sqref>C21:C41</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I26"/>
  <sheetViews>
    <sheetView zoomScaleNormal="100" workbookViewId="0">
      <selection activeCell="D4" sqref="D4"/>
    </sheetView>
  </sheetViews>
  <sheetFormatPr baseColWidth="10" defaultColWidth="8.6640625" defaultRowHeight="15" x14ac:dyDescent="0.2"/>
  <cols>
    <col min="1" max="1" width="9.5" bestFit="1" customWidth="1"/>
    <col min="2" max="2" width="123.1640625" customWidth="1"/>
    <col min="3" max="3" width="22.5" bestFit="1" customWidth="1"/>
    <col min="4" max="4" width="28.83203125" bestFit="1" customWidth="1"/>
    <col min="6" max="7" width="9.1640625" hidden="1" customWidth="1"/>
  </cols>
  <sheetData>
    <row r="1" spans="1:4" ht="59.5" customHeight="1" x14ac:dyDescent="0.2">
      <c r="A1" s="37" t="s">
        <v>720</v>
      </c>
      <c r="B1" s="37"/>
      <c r="C1" s="37"/>
      <c r="D1" s="37"/>
    </row>
    <row r="5" spans="1:4" x14ac:dyDescent="0.2">
      <c r="C5" s="7" t="s">
        <v>124</v>
      </c>
      <c r="D5" s="12">
        <f>F25</f>
        <v>0</v>
      </c>
    </row>
    <row r="7" spans="1:4" x14ac:dyDescent="0.2">
      <c r="C7" s="10" t="s">
        <v>125</v>
      </c>
      <c r="D7" s="11">
        <f>G25</f>
        <v>1</v>
      </c>
    </row>
    <row r="10" spans="1:4" ht="15" customHeight="1" x14ac:dyDescent="0.2"/>
    <row r="20" spans="1:9" s="9" customFormat="1" ht="28.5" customHeight="1" x14ac:dyDescent="0.2">
      <c r="A20" s="8" t="s">
        <v>126</v>
      </c>
      <c r="B20" s="8" t="s">
        <v>127</v>
      </c>
      <c r="C20" s="8" t="s">
        <v>128</v>
      </c>
      <c r="D20" s="8" t="s">
        <v>129</v>
      </c>
    </row>
    <row r="21" spans="1:9" ht="28.5" customHeight="1" x14ac:dyDescent="0.2">
      <c r="A21" s="2" t="s">
        <v>721</v>
      </c>
      <c r="B21" s="20" t="s">
        <v>722</v>
      </c>
      <c r="C21" s="3" t="s">
        <v>474</v>
      </c>
      <c r="D21" s="3" t="s">
        <v>474</v>
      </c>
      <c r="F21" s="5">
        <f>IF(C21="Question Not Answered",0,IF(C21="Not Applicable","",IF(C21="No Policy",0,IF(C21="Informal Policy",0.25,IF(C21="Partial Written Policy",0.5,IF(C21="Written Policy",0.75,IF(C21="Approved Written Policy",1,"INVALID")))))))</f>
        <v>0</v>
      </c>
      <c r="G21" s="5">
        <f>IF(D21="Question Not Answered",0,IF(D21="Not Applicable","",IF(D21="Not Implemented",0,IF(D21="Parts of Policy Implemented",0.25,IF(D21="Implemented on Some Systems",0.5,IF(D21="Implemented on Most Systems",0.75,IF(D21="Implemented on All Systems",1,"INVALID")))))))</f>
        <v>0</v>
      </c>
    </row>
    <row r="22" spans="1:9" ht="28.5" customHeight="1" x14ac:dyDescent="0.2">
      <c r="A22" s="2" t="s">
        <v>723</v>
      </c>
      <c r="B22" s="20" t="s">
        <v>724</v>
      </c>
      <c r="C22" s="3" t="s">
        <v>474</v>
      </c>
      <c r="D22" s="3" t="s">
        <v>474</v>
      </c>
      <c r="F22" s="5">
        <f>IF(C22="Question Not Answered",0,IF(C22="Not Applicable","",IF(C22="No Policy",0,IF(C22="Informal Policy",0.25,IF(C22="Partial Written Policy",0.5,IF(C22="Written Policy",0.75,IF(C22="Approved Written Policy",1,"INVALID")))))))</f>
        <v>0</v>
      </c>
      <c r="G22" s="5">
        <f>IF(D22="Question Not Answered",0,IF(D22="Not Applicable","",IF(D22="Not Implemented",0,IF(D22="Parts of Policy Implemented",0.25,IF(D22="Implemented on Some Systems",0.5,IF(D22="Implemented on Most Systems",0.75,IF(D22="Implemented on All Systems",1,"INVALID")))))))</f>
        <v>0</v>
      </c>
    </row>
    <row r="23" spans="1:9" ht="28.5" customHeight="1" x14ac:dyDescent="0.2">
      <c r="A23" s="2" t="s">
        <v>725</v>
      </c>
      <c r="B23" s="20" t="s">
        <v>726</v>
      </c>
      <c r="C23" s="3" t="s">
        <v>474</v>
      </c>
      <c r="D23" s="3" t="s">
        <v>474</v>
      </c>
      <c r="F23" s="5">
        <f>IF(C23="Question Not Answered",0,IF(C23="Not Applicable","",IF(C23="No Policy",0,IF(C23="Informal Policy",0.25,IF(C23="Partial Written Policy",0.5,IF(C23="Written Policy",0.75,IF(C23="Approved Written Policy",1,"INVALID")))))))</f>
        <v>0</v>
      </c>
      <c r="G23" s="5">
        <f>IF(D23="Question Not Answered",0,IF(D23="Not Applicable","",IF(D23="Not Implemented",0,IF(D23="Parts of Policy Implemented",0.25,IF(D23="Implemented on Some Systems",0.5,IF(D23="Implemented on Most Systems",0.75,IF(D23="Implemented on All Systems",1,"INVALID")))))))</f>
        <v>0</v>
      </c>
    </row>
    <row r="24" spans="1:9" x14ac:dyDescent="0.2">
      <c r="F24" s="5">
        <f>AVERAGE(F21:F23)</f>
        <v>0</v>
      </c>
      <c r="G24" s="5">
        <f>AVERAGE(G21:G23)</f>
        <v>0</v>
      </c>
    </row>
    <row r="25" spans="1:9" x14ac:dyDescent="0.2">
      <c r="F25" s="6">
        <f>AVERAGE(F24:G24)</f>
        <v>0</v>
      </c>
      <c r="G25" s="6">
        <f>1-F25</f>
        <v>1</v>
      </c>
    </row>
    <row r="26" spans="1:9" ht="30" customHeight="1" x14ac:dyDescent="0.2">
      <c r="A26" s="38" t="s">
        <v>45</v>
      </c>
      <c r="B26" s="38"/>
      <c r="C26" s="38"/>
      <c r="D26" s="38"/>
      <c r="E26" s="16"/>
      <c r="F26" s="16"/>
      <c r="G26" s="16"/>
      <c r="H26" s="16"/>
      <c r="I26" s="16"/>
    </row>
  </sheetData>
  <mergeCells count="2">
    <mergeCell ref="A1:D1"/>
    <mergeCell ref="A26:D26"/>
  </mergeCells>
  <hyperlinks>
    <hyperlink ref="A26:C26" r:id="rId1" display="This work is licensed under the AuditScripts.com Terms of Service, which can be found at http://www.auditscripts.com/terms/. For Authorized Use Only." xr:uid="{00000000-0004-0000-1E00-000000000000}"/>
  </hyperlinks>
  <pageMargins left="0.7" right="0.7" top="0.75" bottom="0.75" header="0.3" footer="0.3"/>
  <pageSetup orientation="portrait" r:id="rId2"/>
  <drawing r:id="rId3"/>
  <extLst>
    <ext xmlns:x14="http://schemas.microsoft.com/office/spreadsheetml/2009/9/main" uri="{78C0D931-6437-407d-A8EE-F0AAD7539E65}">
      <x14:conditionalFormattings>
        <x14:conditionalFormatting xmlns:xm="http://schemas.microsoft.com/office/excel/2006/main">
          <x14:cfRule type="cellIs" priority="1" operator="equal" id="{CA19DA6C-6F9F-4E9D-AE0D-215DD604540A}">
            <xm:f>Values!$A$4</xm:f>
            <x14:dxf>
              <fill>
                <patternFill>
                  <bgColor rgb="FF00B0F0"/>
                </patternFill>
              </fill>
            </x14:dxf>
          </x14:cfRule>
          <x14:cfRule type="cellIs" priority="2" operator="equal" id="{28BBB5ED-DE13-419E-8424-5B87584D385B}">
            <xm:f>Values!$A$5</xm:f>
            <x14:dxf>
              <fill>
                <patternFill>
                  <bgColor theme="2" tint="-9.9948118533890809E-2"/>
                </patternFill>
              </fill>
            </x14:dxf>
          </x14:cfRule>
          <x14:cfRule type="cellIs" priority="3" operator="equal" id="{A697B1D7-1EEE-407B-B7B9-10B13195D721}">
            <xm:f>Values!$A$6</xm:f>
            <x14:dxf>
              <fill>
                <patternFill>
                  <bgColor rgb="FFE74C3C"/>
                </patternFill>
              </fill>
            </x14:dxf>
          </x14:cfRule>
          <x14:cfRule type="cellIs" priority="4" operator="equal" id="{030C8113-E25B-4DE8-A7C7-E4E1949A0987}">
            <xm:f>Values!$A$7</xm:f>
            <x14:dxf>
              <fill>
                <patternFill>
                  <bgColor rgb="FFE67E22"/>
                </patternFill>
              </fill>
            </x14:dxf>
          </x14:cfRule>
          <x14:cfRule type="cellIs" priority="5" operator="equal" id="{7DBF6E71-973A-4894-BE93-2C4FA8A0E319}">
            <xm:f>Values!$A$8</xm:f>
            <x14:dxf>
              <fill>
                <patternFill>
                  <bgColor rgb="FFF39C12"/>
                </patternFill>
              </fill>
            </x14:dxf>
          </x14:cfRule>
          <x14:cfRule type="cellIs" priority="6" operator="equal" id="{E5380190-D245-4224-82A9-4DB092C6740B}">
            <xm:f>Values!$A$9</xm:f>
            <x14:dxf>
              <fill>
                <patternFill>
                  <bgColor rgb="FFF1C40F"/>
                </patternFill>
              </fill>
            </x14:dxf>
          </x14:cfRule>
          <x14:cfRule type="cellIs" priority="7" operator="equal" id="{9FADFC79-604B-4AEE-89CB-44ECAE72210E}">
            <xm:f>Values!$A$10</xm:f>
            <x14:dxf>
              <fill>
                <patternFill>
                  <bgColor rgb="FF27AE60"/>
                </patternFill>
              </fill>
            </x14:dxf>
          </x14:cfRule>
          <xm:sqref>C21:C23</xm:sqref>
        </x14:conditionalFormatting>
        <x14:conditionalFormatting xmlns:xm="http://schemas.microsoft.com/office/excel/2006/main">
          <x14:cfRule type="cellIs" priority="8" operator="equal" id="{04CCEDA5-7EFD-4057-96CE-58D101BDEA5B}">
            <xm:f>Values!$A$13</xm:f>
            <x14:dxf>
              <fill>
                <patternFill>
                  <bgColor rgb="FF00B0F0"/>
                </patternFill>
              </fill>
            </x14:dxf>
          </x14:cfRule>
          <x14:cfRule type="cellIs" priority="9" operator="equal" id="{73E238C0-42C7-4FB9-9994-B4F75695C905}">
            <xm:f>Values!$A$14</xm:f>
            <x14:dxf>
              <fill>
                <patternFill>
                  <bgColor theme="2" tint="-9.9948118533890809E-2"/>
                </patternFill>
              </fill>
            </x14:dxf>
          </x14:cfRule>
          <x14:cfRule type="cellIs" priority="10" operator="equal" id="{B24F7C44-B8D6-4FD8-8630-3CCE14FB857B}">
            <xm:f>Values!$A$15</xm:f>
            <x14:dxf>
              <fill>
                <patternFill>
                  <bgColor rgb="FFE74C3C"/>
                </patternFill>
              </fill>
            </x14:dxf>
          </x14:cfRule>
          <x14:cfRule type="cellIs" priority="11" operator="equal" id="{CBCAE4A6-B1DA-4832-8F80-F5D9E1218C4C}">
            <xm:f>Values!$A$16</xm:f>
            <x14:dxf>
              <fill>
                <patternFill>
                  <bgColor rgb="FFE67E22"/>
                </patternFill>
              </fill>
            </x14:dxf>
          </x14:cfRule>
          <x14:cfRule type="cellIs" priority="12" operator="equal" id="{DE6B3F3C-40B5-42BB-9D1D-D37E54C2E0E6}">
            <xm:f>Values!$A$17</xm:f>
            <x14:dxf>
              <fill>
                <patternFill>
                  <bgColor rgb="FFF39C12"/>
                </patternFill>
              </fill>
            </x14:dxf>
          </x14:cfRule>
          <x14:cfRule type="cellIs" priority="13" operator="equal" id="{EE76B93B-D4A4-4971-AFB4-3CB7AA5F9DD4}">
            <xm:f>Values!$A$18</xm:f>
            <x14:dxf>
              <fill>
                <patternFill>
                  <bgColor rgb="FFF1C40F"/>
                </patternFill>
              </fill>
            </x14:dxf>
          </x14:cfRule>
          <x14:cfRule type="cellIs" priority="14" operator="equal" id="{D0FE6A9C-54E5-4E39-86A2-7454B39BC7D6}">
            <xm:f>Values!$A$19</xm:f>
            <x14:dxf>
              <fill>
                <patternFill>
                  <bgColor rgb="FF27AE60"/>
                </patternFill>
              </fill>
            </x14:dxf>
          </x14:cfRule>
          <xm:sqref>D21:D23</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1E00-000000000000}">
          <x14:formula1>
            <xm:f>Values!$A$13:$A$19</xm:f>
          </x14:formula1>
          <xm:sqref>D21:D23</xm:sqref>
        </x14:dataValidation>
        <x14:dataValidation type="list" allowBlank="1" showInputMessage="1" showErrorMessage="1" xr:uid="{00000000-0002-0000-1E00-000001000000}">
          <x14:formula1>
            <xm:f>Values!$A$4:$A$10</xm:f>
          </x14:formula1>
          <xm:sqref>C21:C23</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39"/>
  <sheetViews>
    <sheetView zoomScaleNormal="100" workbookViewId="0">
      <selection activeCell="D4" sqref="D4"/>
    </sheetView>
  </sheetViews>
  <sheetFormatPr baseColWidth="10" defaultColWidth="8.6640625" defaultRowHeight="15" x14ac:dyDescent="0.2"/>
  <cols>
    <col min="1" max="1" width="9.5" bestFit="1" customWidth="1"/>
    <col min="2" max="2" width="123.1640625" customWidth="1"/>
    <col min="3" max="3" width="22.5" bestFit="1" customWidth="1"/>
    <col min="4" max="4" width="28.83203125" bestFit="1" customWidth="1"/>
    <col min="5" max="5" width="8.5" customWidth="1"/>
    <col min="6" max="7" width="8.5" hidden="1" customWidth="1"/>
    <col min="8" max="8" width="8.5" customWidth="1"/>
  </cols>
  <sheetData>
    <row r="1" spans="1:4" ht="59.5" customHeight="1" x14ac:dyDescent="0.2">
      <c r="A1" s="37" t="s">
        <v>727</v>
      </c>
      <c r="B1" s="37"/>
      <c r="C1" s="37"/>
      <c r="D1" s="37"/>
    </row>
    <row r="5" spans="1:4" x14ac:dyDescent="0.2">
      <c r="C5" s="7" t="s">
        <v>124</v>
      </c>
      <c r="D5" s="12">
        <f>F38</f>
        <v>0</v>
      </c>
    </row>
    <row r="7" spans="1:4" x14ac:dyDescent="0.2">
      <c r="C7" s="10" t="s">
        <v>125</v>
      </c>
      <c r="D7" s="11">
        <f>G38</f>
        <v>1</v>
      </c>
    </row>
    <row r="10" spans="1:4" ht="15" customHeight="1" x14ac:dyDescent="0.2"/>
    <row r="20" spans="1:7" s="9" customFormat="1" ht="28.5" customHeight="1" x14ac:dyDescent="0.2">
      <c r="A20" s="8" t="s">
        <v>126</v>
      </c>
      <c r="B20" s="8" t="s">
        <v>127</v>
      </c>
      <c r="C20" s="8" t="s">
        <v>128</v>
      </c>
      <c r="D20" s="8" t="s">
        <v>129</v>
      </c>
    </row>
    <row r="21" spans="1:7" ht="28.5" customHeight="1" x14ac:dyDescent="0.2">
      <c r="A21" s="2" t="s">
        <v>728</v>
      </c>
      <c r="B21" s="20" t="s">
        <v>729</v>
      </c>
      <c r="C21" s="3" t="s">
        <v>474</v>
      </c>
      <c r="D21" s="3" t="s">
        <v>474</v>
      </c>
      <c r="F21" s="5">
        <f t="shared" ref="F21:F36" si="0">IF(C21="Question Not Answered",0,IF(C21="Not Applicable","",IF(C21="No Policy",0,IF(C21="Informal Policy",0.25,IF(C21="Partial Written Policy",0.5,IF(C21="Written Policy",0.75,IF(C21="Approved Written Policy",1,"INVALID")))))))</f>
        <v>0</v>
      </c>
      <c r="G21" s="5">
        <f t="shared" ref="G21:G36" si="1">IF(D21="Question Not Answered",0,IF(D21="Not Applicable","",IF(D21="Not Implemented",0,IF(D21="Parts of Policy Implemented",0.25,IF(D21="Implemented on Some Systems",0.5,IF(D21="Implemented on Most Systems",0.75,IF(D21="Implemented on All Systems",1,"INVALID")))))))</f>
        <v>0</v>
      </c>
    </row>
    <row r="22" spans="1:7" ht="28.5" customHeight="1" x14ac:dyDescent="0.2">
      <c r="A22" s="2" t="s">
        <v>730</v>
      </c>
      <c r="B22" s="20" t="s">
        <v>731</v>
      </c>
      <c r="C22" s="3" t="s">
        <v>474</v>
      </c>
      <c r="D22" s="3" t="s">
        <v>474</v>
      </c>
      <c r="F22" s="5">
        <f t="shared" si="0"/>
        <v>0</v>
      </c>
      <c r="G22" s="5">
        <f t="shared" si="1"/>
        <v>0</v>
      </c>
    </row>
    <row r="23" spans="1:7" ht="28.5" customHeight="1" x14ac:dyDescent="0.2">
      <c r="A23" s="2" t="s">
        <v>732</v>
      </c>
      <c r="B23" s="20" t="s">
        <v>733</v>
      </c>
      <c r="C23" s="3" t="s">
        <v>474</v>
      </c>
      <c r="D23" s="3" t="s">
        <v>474</v>
      </c>
      <c r="F23" s="5">
        <f t="shared" si="0"/>
        <v>0</v>
      </c>
      <c r="G23" s="5">
        <f t="shared" si="1"/>
        <v>0</v>
      </c>
    </row>
    <row r="24" spans="1:7" ht="28.5" customHeight="1" x14ac:dyDescent="0.2">
      <c r="A24" s="2" t="s">
        <v>734</v>
      </c>
      <c r="B24" s="20" t="s">
        <v>735</v>
      </c>
      <c r="C24" s="3" t="s">
        <v>474</v>
      </c>
      <c r="D24" s="3" t="s">
        <v>474</v>
      </c>
      <c r="F24" s="5">
        <f t="shared" si="0"/>
        <v>0</v>
      </c>
      <c r="G24" s="5">
        <f t="shared" si="1"/>
        <v>0</v>
      </c>
    </row>
    <row r="25" spans="1:7" ht="28.5" customHeight="1" x14ac:dyDescent="0.2">
      <c r="A25" s="2" t="s">
        <v>736</v>
      </c>
      <c r="B25" s="20" t="s">
        <v>737</v>
      </c>
      <c r="C25" s="3" t="s">
        <v>474</v>
      </c>
      <c r="D25" s="3" t="s">
        <v>474</v>
      </c>
      <c r="F25" s="5">
        <f t="shared" si="0"/>
        <v>0</v>
      </c>
      <c r="G25" s="5">
        <f t="shared" si="1"/>
        <v>0</v>
      </c>
    </row>
    <row r="26" spans="1:7" ht="28.5" customHeight="1" x14ac:dyDescent="0.2">
      <c r="A26" s="2" t="s">
        <v>738</v>
      </c>
      <c r="B26" s="20" t="s">
        <v>739</v>
      </c>
      <c r="C26" s="3" t="s">
        <v>474</v>
      </c>
      <c r="D26" s="3" t="s">
        <v>474</v>
      </c>
      <c r="F26" s="5">
        <f t="shared" si="0"/>
        <v>0</v>
      </c>
      <c r="G26" s="5">
        <f t="shared" si="1"/>
        <v>0</v>
      </c>
    </row>
    <row r="27" spans="1:7" ht="28.5" customHeight="1" x14ac:dyDescent="0.2">
      <c r="A27" s="2" t="s">
        <v>740</v>
      </c>
      <c r="B27" s="20" t="s">
        <v>741</v>
      </c>
      <c r="C27" s="3" t="s">
        <v>474</v>
      </c>
      <c r="D27" s="3" t="s">
        <v>474</v>
      </c>
      <c r="F27" s="5">
        <f t="shared" si="0"/>
        <v>0</v>
      </c>
      <c r="G27" s="5">
        <f t="shared" si="1"/>
        <v>0</v>
      </c>
    </row>
    <row r="28" spans="1:7" ht="28.5" customHeight="1" x14ac:dyDescent="0.2">
      <c r="A28" s="2" t="s">
        <v>742</v>
      </c>
      <c r="B28" s="20" t="s">
        <v>743</v>
      </c>
      <c r="C28" s="3" t="s">
        <v>474</v>
      </c>
      <c r="D28" s="3" t="s">
        <v>474</v>
      </c>
      <c r="F28" s="5">
        <f t="shared" si="0"/>
        <v>0</v>
      </c>
      <c r="G28" s="5">
        <f t="shared" si="1"/>
        <v>0</v>
      </c>
    </row>
    <row r="29" spans="1:7" ht="28.5" customHeight="1" x14ac:dyDescent="0.2">
      <c r="A29" s="2" t="s">
        <v>744</v>
      </c>
      <c r="B29" s="20" t="s">
        <v>745</v>
      </c>
      <c r="C29" s="3" t="s">
        <v>474</v>
      </c>
      <c r="D29" s="3" t="s">
        <v>474</v>
      </c>
      <c r="F29" s="5">
        <f t="shared" si="0"/>
        <v>0</v>
      </c>
      <c r="G29" s="5">
        <f t="shared" si="1"/>
        <v>0</v>
      </c>
    </row>
    <row r="30" spans="1:7" ht="28.5" customHeight="1" x14ac:dyDescent="0.2">
      <c r="A30" s="2" t="s">
        <v>746</v>
      </c>
      <c r="B30" s="20" t="s">
        <v>747</v>
      </c>
      <c r="C30" s="3" t="s">
        <v>474</v>
      </c>
      <c r="D30" s="3" t="s">
        <v>474</v>
      </c>
      <c r="F30" s="5">
        <f t="shared" si="0"/>
        <v>0</v>
      </c>
      <c r="G30" s="5">
        <f t="shared" si="1"/>
        <v>0</v>
      </c>
    </row>
    <row r="31" spans="1:7" ht="28.5" customHeight="1" x14ac:dyDescent="0.2">
      <c r="A31" s="2" t="s">
        <v>748</v>
      </c>
      <c r="B31" s="20" t="s">
        <v>749</v>
      </c>
      <c r="C31" s="3" t="s">
        <v>474</v>
      </c>
      <c r="D31" s="3" t="s">
        <v>474</v>
      </c>
      <c r="F31" s="5">
        <f t="shared" si="0"/>
        <v>0</v>
      </c>
      <c r="G31" s="5">
        <f t="shared" si="1"/>
        <v>0</v>
      </c>
    </row>
    <row r="32" spans="1:7" ht="28.5" customHeight="1" x14ac:dyDescent="0.2">
      <c r="A32" s="2" t="s">
        <v>750</v>
      </c>
      <c r="B32" s="20" t="s">
        <v>751</v>
      </c>
      <c r="C32" s="3" t="s">
        <v>474</v>
      </c>
      <c r="D32" s="3" t="s">
        <v>474</v>
      </c>
      <c r="F32" s="5">
        <f t="shared" si="0"/>
        <v>0</v>
      </c>
      <c r="G32" s="5">
        <f t="shared" si="1"/>
        <v>0</v>
      </c>
    </row>
    <row r="33" spans="1:9" ht="28.5" customHeight="1" x14ac:dyDescent="0.2">
      <c r="A33" s="2" t="s">
        <v>752</v>
      </c>
      <c r="B33" s="20" t="s">
        <v>753</v>
      </c>
      <c r="C33" s="3" t="s">
        <v>474</v>
      </c>
      <c r="D33" s="3" t="s">
        <v>474</v>
      </c>
      <c r="F33" s="5">
        <f t="shared" si="0"/>
        <v>0</v>
      </c>
      <c r="G33" s="5">
        <f t="shared" si="1"/>
        <v>0</v>
      </c>
    </row>
    <row r="34" spans="1:9" ht="28.5" customHeight="1" x14ac:dyDescent="0.2">
      <c r="A34" s="2" t="s">
        <v>754</v>
      </c>
      <c r="B34" s="20" t="s">
        <v>755</v>
      </c>
      <c r="C34" s="3" t="s">
        <v>474</v>
      </c>
      <c r="D34" s="3" t="s">
        <v>474</v>
      </c>
      <c r="F34" s="5">
        <f t="shared" si="0"/>
        <v>0</v>
      </c>
      <c r="G34" s="5">
        <f t="shared" si="1"/>
        <v>0</v>
      </c>
    </row>
    <row r="35" spans="1:9" ht="28.5" customHeight="1" x14ac:dyDescent="0.2">
      <c r="A35" s="2" t="s">
        <v>756</v>
      </c>
      <c r="B35" s="20" t="s">
        <v>757</v>
      </c>
      <c r="C35" s="3" t="s">
        <v>474</v>
      </c>
      <c r="D35" s="3" t="s">
        <v>474</v>
      </c>
      <c r="F35" s="5">
        <f t="shared" si="0"/>
        <v>0</v>
      </c>
      <c r="G35" s="5">
        <f t="shared" si="1"/>
        <v>0</v>
      </c>
    </row>
    <row r="36" spans="1:9" ht="28.5" customHeight="1" x14ac:dyDescent="0.2">
      <c r="A36" s="2" t="s">
        <v>758</v>
      </c>
      <c r="B36" s="20" t="s">
        <v>759</v>
      </c>
      <c r="C36" s="3" t="s">
        <v>474</v>
      </c>
      <c r="D36" s="3" t="s">
        <v>474</v>
      </c>
      <c r="F36" s="5">
        <f t="shared" si="0"/>
        <v>0</v>
      </c>
      <c r="G36" s="5">
        <f t="shared" si="1"/>
        <v>0</v>
      </c>
    </row>
    <row r="37" spans="1:9" x14ac:dyDescent="0.2">
      <c r="F37" s="5">
        <f>AVERAGE(F21:F36)</f>
        <v>0</v>
      </c>
      <c r="G37" s="5">
        <f>AVERAGE(G21:G36)</f>
        <v>0</v>
      </c>
    </row>
    <row r="38" spans="1:9" x14ac:dyDescent="0.2">
      <c r="F38" s="6">
        <f>AVERAGE(F37:G37)</f>
        <v>0</v>
      </c>
      <c r="G38" s="6">
        <f>1-F38</f>
        <v>1</v>
      </c>
    </row>
    <row r="39" spans="1:9" ht="30" customHeight="1" x14ac:dyDescent="0.2">
      <c r="A39" s="38" t="s">
        <v>45</v>
      </c>
      <c r="B39" s="38"/>
      <c r="C39" s="38"/>
      <c r="D39" s="38"/>
      <c r="E39" s="16"/>
      <c r="F39" s="16"/>
      <c r="G39" s="16"/>
      <c r="H39" s="16"/>
      <c r="I39" s="16"/>
    </row>
  </sheetData>
  <mergeCells count="2">
    <mergeCell ref="A1:D1"/>
    <mergeCell ref="A39:D39"/>
  </mergeCells>
  <hyperlinks>
    <hyperlink ref="A39:C39" r:id="rId1" display="This work is licensed under the AuditScripts.com Terms of Service, which can be found at http://www.auditscripts.com/terms/. For Authorized Use Only." xr:uid="{00000000-0004-0000-1F00-000000000000}"/>
  </hyperlinks>
  <pageMargins left="0.7" right="0.7" top="0.75" bottom="0.75" header="0.3" footer="0.3"/>
  <pageSetup orientation="portrait" r:id="rId2"/>
  <drawing r:id="rId3"/>
  <extLst>
    <ext xmlns:x14="http://schemas.microsoft.com/office/spreadsheetml/2009/9/main" uri="{78C0D931-6437-407d-A8EE-F0AAD7539E65}">
      <x14:conditionalFormattings>
        <x14:conditionalFormatting xmlns:xm="http://schemas.microsoft.com/office/excel/2006/main">
          <x14:cfRule type="cellIs" priority="1" operator="equal" id="{F27C77FC-5AB9-DF42-93F6-13B0FD6DE030}">
            <xm:f>Values!$A$4</xm:f>
            <x14:dxf>
              <fill>
                <patternFill>
                  <bgColor rgb="FF00B0F0"/>
                </patternFill>
              </fill>
            </x14:dxf>
          </x14:cfRule>
          <x14:cfRule type="cellIs" priority="2" operator="equal" id="{9582DE3C-1C3C-BB47-8688-FA137D2D4737}">
            <xm:f>Values!$A$5</xm:f>
            <x14:dxf>
              <fill>
                <patternFill>
                  <bgColor theme="2" tint="-9.9948118533890809E-2"/>
                </patternFill>
              </fill>
            </x14:dxf>
          </x14:cfRule>
          <x14:cfRule type="cellIs" priority="3" operator="equal" id="{87A844AD-E289-3845-A62A-AA1BF7297E39}">
            <xm:f>Values!$A$6</xm:f>
            <x14:dxf>
              <fill>
                <patternFill>
                  <bgColor rgb="FFE74C3C"/>
                </patternFill>
              </fill>
            </x14:dxf>
          </x14:cfRule>
          <x14:cfRule type="cellIs" priority="4" operator="equal" id="{BC796FAA-6FF5-1446-A22F-CA542A24EE63}">
            <xm:f>Values!$A$7</xm:f>
            <x14:dxf>
              <fill>
                <patternFill>
                  <bgColor rgb="FFE67E22"/>
                </patternFill>
              </fill>
            </x14:dxf>
          </x14:cfRule>
          <x14:cfRule type="cellIs" priority="5" operator="equal" id="{5F4AA695-9C58-EC46-BB22-2F3B5CFF0D66}">
            <xm:f>Values!$A$8</xm:f>
            <x14:dxf>
              <fill>
                <patternFill>
                  <bgColor rgb="FFF39C12"/>
                </patternFill>
              </fill>
            </x14:dxf>
          </x14:cfRule>
          <x14:cfRule type="cellIs" priority="6" operator="equal" id="{58043C67-37FC-5241-B42B-7AF49A3401C5}">
            <xm:f>Values!$A$9</xm:f>
            <x14:dxf>
              <fill>
                <patternFill>
                  <bgColor rgb="FFF1C40F"/>
                </patternFill>
              </fill>
            </x14:dxf>
          </x14:cfRule>
          <x14:cfRule type="cellIs" priority="7" operator="equal" id="{1485858A-03FB-2744-A6A3-443DCF210BF0}">
            <xm:f>Values!$A$10</xm:f>
            <x14:dxf>
              <fill>
                <patternFill>
                  <bgColor rgb="FF27AE60"/>
                </patternFill>
              </fill>
            </x14:dxf>
          </x14:cfRule>
          <xm:sqref>C21:C36</xm:sqref>
        </x14:conditionalFormatting>
        <x14:conditionalFormatting xmlns:xm="http://schemas.microsoft.com/office/excel/2006/main">
          <x14:cfRule type="cellIs" priority="8" operator="equal" id="{665CAF93-323D-1B49-B366-7797BB08F547}">
            <xm:f>Values!$A$13</xm:f>
            <x14:dxf>
              <fill>
                <patternFill>
                  <bgColor rgb="FF00B0F0"/>
                </patternFill>
              </fill>
            </x14:dxf>
          </x14:cfRule>
          <x14:cfRule type="cellIs" priority="9" operator="equal" id="{F7AE2ADF-9CA3-424E-A168-62F1B827E4FF}">
            <xm:f>Values!$A$14</xm:f>
            <x14:dxf>
              <fill>
                <patternFill>
                  <bgColor theme="2" tint="-9.9948118533890809E-2"/>
                </patternFill>
              </fill>
            </x14:dxf>
          </x14:cfRule>
          <x14:cfRule type="cellIs" priority="10" operator="equal" id="{1401C563-BC9D-1B49-BC7E-7A1475445487}">
            <xm:f>Values!$A$15</xm:f>
            <x14:dxf>
              <fill>
                <patternFill>
                  <bgColor rgb="FFE74C3C"/>
                </patternFill>
              </fill>
            </x14:dxf>
          </x14:cfRule>
          <x14:cfRule type="cellIs" priority="11" operator="equal" id="{0F850E08-B89B-C343-82F4-61D2175920E5}">
            <xm:f>Values!$A$16</xm:f>
            <x14:dxf>
              <fill>
                <patternFill>
                  <bgColor rgb="FFE67E22"/>
                </patternFill>
              </fill>
            </x14:dxf>
          </x14:cfRule>
          <x14:cfRule type="cellIs" priority="12" operator="equal" id="{568AF622-1593-3249-9B94-27DBF2E89FE6}">
            <xm:f>Values!$A$17</xm:f>
            <x14:dxf>
              <fill>
                <patternFill>
                  <bgColor rgb="FFF39C12"/>
                </patternFill>
              </fill>
            </x14:dxf>
          </x14:cfRule>
          <x14:cfRule type="cellIs" priority="13" operator="equal" id="{A1108047-2B5D-7B4F-AFB4-77460350D1C3}">
            <xm:f>Values!$A$18</xm:f>
            <x14:dxf>
              <fill>
                <patternFill>
                  <bgColor rgb="FFF1C40F"/>
                </patternFill>
              </fill>
            </x14:dxf>
          </x14:cfRule>
          <x14:cfRule type="cellIs" priority="14" operator="equal" id="{BE3F771E-D467-F64F-A072-1A603FB70038}">
            <xm:f>Values!$A$19</xm:f>
            <x14:dxf>
              <fill>
                <patternFill>
                  <bgColor rgb="FF27AE60"/>
                </patternFill>
              </fill>
            </x14:dxf>
          </x14:cfRule>
          <xm:sqref>D21:D36</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D1888C29-D800-4D43-B3F9-8C7F5B0AF13F}">
          <x14:formula1>
            <xm:f>Values!$A$13:$A$19</xm:f>
          </x14:formula1>
          <xm:sqref>D21:D36</xm:sqref>
        </x14:dataValidation>
        <x14:dataValidation type="list" allowBlank="1" showInputMessage="1" showErrorMessage="1" xr:uid="{C95A9361-0ED7-9A42-A685-EE8C69104D39}">
          <x14:formula1>
            <xm:f>Values!$A$4:$A$10</xm:f>
          </x14:formula1>
          <xm:sqref>C21:C36</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37"/>
  <sheetViews>
    <sheetView zoomScaleNormal="100" workbookViewId="0">
      <selection activeCell="D4" sqref="D4"/>
    </sheetView>
  </sheetViews>
  <sheetFormatPr baseColWidth="10" defaultColWidth="8.6640625" defaultRowHeight="15" x14ac:dyDescent="0.2"/>
  <cols>
    <col min="1" max="1" width="9.5" bestFit="1" customWidth="1"/>
    <col min="2" max="2" width="123.1640625" customWidth="1"/>
    <col min="3" max="3" width="24.83203125" bestFit="1" customWidth="1"/>
    <col min="4" max="4" width="32.6640625" bestFit="1" customWidth="1"/>
    <col min="5" max="5" width="8.5" customWidth="1"/>
    <col min="6" max="7" width="8.5" hidden="1" customWidth="1"/>
    <col min="8" max="8" width="8.5" customWidth="1"/>
  </cols>
  <sheetData>
    <row r="1" spans="1:4" ht="59.5" customHeight="1" x14ac:dyDescent="0.2">
      <c r="A1" s="37" t="s">
        <v>760</v>
      </c>
      <c r="B1" s="37"/>
      <c r="C1" s="37"/>
      <c r="D1" s="37"/>
    </row>
    <row r="5" spans="1:4" x14ac:dyDescent="0.2">
      <c r="C5" s="7" t="s">
        <v>124</v>
      </c>
      <c r="D5" s="12">
        <f>F36</f>
        <v>0</v>
      </c>
    </row>
    <row r="7" spans="1:4" x14ac:dyDescent="0.2">
      <c r="C7" s="10" t="s">
        <v>125</v>
      </c>
      <c r="D7" s="11">
        <f>G36</f>
        <v>1</v>
      </c>
    </row>
    <row r="10" spans="1:4" ht="15" customHeight="1" x14ac:dyDescent="0.2"/>
    <row r="20" spans="1:7" s="9" customFormat="1" ht="28.5" customHeight="1" x14ac:dyDescent="0.2">
      <c r="A20" s="8" t="s">
        <v>126</v>
      </c>
      <c r="B20" s="8" t="s">
        <v>127</v>
      </c>
      <c r="C20" s="8" t="s">
        <v>128</v>
      </c>
      <c r="D20" s="8" t="s">
        <v>129</v>
      </c>
    </row>
    <row r="21" spans="1:7" ht="28.5" customHeight="1" x14ac:dyDescent="0.2">
      <c r="A21" s="2" t="s">
        <v>761</v>
      </c>
      <c r="B21" s="20" t="s">
        <v>762</v>
      </c>
      <c r="C21" s="3" t="s">
        <v>474</v>
      </c>
      <c r="D21" s="3" t="s">
        <v>474</v>
      </c>
      <c r="F21" s="5">
        <f t="shared" ref="F21:F34" si="0">IF(C21="Question Not Answered",0,IF(C21="Not Applicable","",IF(C21="No Policy",0,IF(C21="Informal Policy",0.25,IF(C21="Partial Written Policy",0.5,IF(C21="Written Policy",0.75,IF(C21="Approved Written Policy",1,"INVALID")))))))</f>
        <v>0</v>
      </c>
      <c r="G21" s="5">
        <f t="shared" ref="G21:G34" si="1">IF(D21="Question Not Answered",0,IF(D21="Not Applicable","",IF(D21="Not Implemented",0,IF(D21="Parts of Policy Implemented",0.25,IF(D21="Implemented on Some Systems",0.5,IF(D21="Implemented on Most Systems",0.75,IF(D21="Implemented on All Systems",1,"INVALID")))))))</f>
        <v>0</v>
      </c>
    </row>
    <row r="22" spans="1:7" ht="28.5" customHeight="1" x14ac:dyDescent="0.2">
      <c r="A22" s="2" t="s">
        <v>763</v>
      </c>
      <c r="B22" s="20" t="s">
        <v>764</v>
      </c>
      <c r="C22" s="3" t="s">
        <v>474</v>
      </c>
      <c r="D22" s="3" t="s">
        <v>474</v>
      </c>
      <c r="F22" s="5">
        <f t="shared" si="0"/>
        <v>0</v>
      </c>
      <c r="G22" s="5">
        <f t="shared" si="1"/>
        <v>0</v>
      </c>
    </row>
    <row r="23" spans="1:7" ht="28.5" customHeight="1" x14ac:dyDescent="0.2">
      <c r="A23" s="2" t="s">
        <v>765</v>
      </c>
      <c r="B23" s="20" t="s">
        <v>766</v>
      </c>
      <c r="C23" s="3" t="s">
        <v>474</v>
      </c>
      <c r="D23" s="3" t="s">
        <v>474</v>
      </c>
      <c r="F23" s="5">
        <f t="shared" si="0"/>
        <v>0</v>
      </c>
      <c r="G23" s="5">
        <f t="shared" si="1"/>
        <v>0</v>
      </c>
    </row>
    <row r="24" spans="1:7" ht="28.5" customHeight="1" x14ac:dyDescent="0.2">
      <c r="A24" s="2" t="s">
        <v>767</v>
      </c>
      <c r="B24" s="20" t="s">
        <v>768</v>
      </c>
      <c r="C24" s="3" t="s">
        <v>474</v>
      </c>
      <c r="D24" s="3" t="s">
        <v>474</v>
      </c>
      <c r="F24" s="5">
        <f t="shared" si="0"/>
        <v>0</v>
      </c>
      <c r="G24" s="5">
        <f t="shared" si="1"/>
        <v>0</v>
      </c>
    </row>
    <row r="25" spans="1:7" ht="28.5" customHeight="1" x14ac:dyDescent="0.2">
      <c r="A25" s="2" t="s">
        <v>769</v>
      </c>
      <c r="B25" s="20" t="s">
        <v>770</v>
      </c>
      <c r="C25" s="3" t="s">
        <v>474</v>
      </c>
      <c r="D25" s="3" t="s">
        <v>474</v>
      </c>
      <c r="F25" s="5">
        <f t="shared" si="0"/>
        <v>0</v>
      </c>
      <c r="G25" s="5">
        <f t="shared" si="1"/>
        <v>0</v>
      </c>
    </row>
    <row r="26" spans="1:7" ht="28.5" customHeight="1" x14ac:dyDescent="0.2">
      <c r="A26" s="2" t="s">
        <v>771</v>
      </c>
      <c r="B26" s="20" t="s">
        <v>772</v>
      </c>
      <c r="C26" s="3" t="s">
        <v>474</v>
      </c>
      <c r="D26" s="3" t="s">
        <v>474</v>
      </c>
      <c r="F26" s="5">
        <f t="shared" si="0"/>
        <v>0</v>
      </c>
      <c r="G26" s="5">
        <f t="shared" si="1"/>
        <v>0</v>
      </c>
    </row>
    <row r="27" spans="1:7" ht="28.5" customHeight="1" x14ac:dyDescent="0.2">
      <c r="A27" s="2" t="s">
        <v>773</v>
      </c>
      <c r="B27" s="20" t="s">
        <v>774</v>
      </c>
      <c r="C27" s="3" t="s">
        <v>474</v>
      </c>
      <c r="D27" s="3" t="s">
        <v>474</v>
      </c>
      <c r="F27" s="5">
        <f t="shared" si="0"/>
        <v>0</v>
      </c>
      <c r="G27" s="5">
        <f t="shared" si="1"/>
        <v>0</v>
      </c>
    </row>
    <row r="28" spans="1:7" ht="28.5" customHeight="1" x14ac:dyDescent="0.2">
      <c r="A28" s="2" t="s">
        <v>775</v>
      </c>
      <c r="B28" s="20" t="s">
        <v>776</v>
      </c>
      <c r="C28" s="3" t="s">
        <v>474</v>
      </c>
      <c r="D28" s="3" t="s">
        <v>474</v>
      </c>
      <c r="F28" s="5">
        <f t="shared" si="0"/>
        <v>0</v>
      </c>
      <c r="G28" s="5">
        <f t="shared" si="1"/>
        <v>0</v>
      </c>
    </row>
    <row r="29" spans="1:7" ht="28.5" customHeight="1" x14ac:dyDescent="0.2">
      <c r="A29" s="2" t="s">
        <v>777</v>
      </c>
      <c r="B29" s="20" t="s">
        <v>778</v>
      </c>
      <c r="C29" s="3" t="s">
        <v>474</v>
      </c>
      <c r="D29" s="3" t="s">
        <v>474</v>
      </c>
      <c r="F29" s="5">
        <f t="shared" si="0"/>
        <v>0</v>
      </c>
      <c r="G29" s="5">
        <f t="shared" si="1"/>
        <v>0</v>
      </c>
    </row>
    <row r="30" spans="1:7" ht="28.5" customHeight="1" x14ac:dyDescent="0.2">
      <c r="A30" s="2" t="s">
        <v>779</v>
      </c>
      <c r="B30" s="20" t="s">
        <v>780</v>
      </c>
      <c r="C30" s="3" t="s">
        <v>474</v>
      </c>
      <c r="D30" s="3" t="s">
        <v>474</v>
      </c>
      <c r="F30" s="5">
        <f t="shared" si="0"/>
        <v>0</v>
      </c>
      <c r="G30" s="5">
        <f t="shared" si="1"/>
        <v>0</v>
      </c>
    </row>
    <row r="31" spans="1:7" ht="28.5" customHeight="1" x14ac:dyDescent="0.2">
      <c r="A31" s="2" t="s">
        <v>781</v>
      </c>
      <c r="B31" s="20" t="s">
        <v>782</v>
      </c>
      <c r="C31" s="3" t="s">
        <v>474</v>
      </c>
      <c r="D31" s="3" t="s">
        <v>474</v>
      </c>
      <c r="F31" s="5">
        <f t="shared" si="0"/>
        <v>0</v>
      </c>
      <c r="G31" s="5">
        <f t="shared" si="1"/>
        <v>0</v>
      </c>
    </row>
    <row r="32" spans="1:7" ht="28.5" customHeight="1" x14ac:dyDescent="0.2">
      <c r="A32" s="2" t="s">
        <v>783</v>
      </c>
      <c r="B32" s="20" t="s">
        <v>784</v>
      </c>
      <c r="C32" s="3" t="s">
        <v>474</v>
      </c>
      <c r="D32" s="3" t="s">
        <v>474</v>
      </c>
      <c r="F32" s="5">
        <f t="shared" si="0"/>
        <v>0</v>
      </c>
      <c r="G32" s="5">
        <f t="shared" si="1"/>
        <v>0</v>
      </c>
    </row>
    <row r="33" spans="1:9" ht="28.5" customHeight="1" x14ac:dyDescent="0.2">
      <c r="A33" s="2" t="s">
        <v>785</v>
      </c>
      <c r="B33" s="20" t="s">
        <v>786</v>
      </c>
      <c r="C33" s="3" t="s">
        <v>474</v>
      </c>
      <c r="D33" s="3" t="s">
        <v>474</v>
      </c>
      <c r="F33" s="5">
        <f t="shared" si="0"/>
        <v>0</v>
      </c>
      <c r="G33" s="5">
        <f t="shared" si="1"/>
        <v>0</v>
      </c>
    </row>
    <row r="34" spans="1:9" ht="28.5" customHeight="1" x14ac:dyDescent="0.2">
      <c r="A34" s="2" t="s">
        <v>787</v>
      </c>
      <c r="B34" s="20" t="s">
        <v>788</v>
      </c>
      <c r="C34" s="3" t="s">
        <v>474</v>
      </c>
      <c r="D34" s="3" t="s">
        <v>474</v>
      </c>
      <c r="F34" s="5">
        <f t="shared" si="0"/>
        <v>0</v>
      </c>
      <c r="G34" s="5">
        <f t="shared" si="1"/>
        <v>0</v>
      </c>
    </row>
    <row r="35" spans="1:9" x14ac:dyDescent="0.2">
      <c r="F35" s="5">
        <f>AVERAGE(F21:F34)</f>
        <v>0</v>
      </c>
      <c r="G35" s="5">
        <f>AVERAGE(G21:G34)</f>
        <v>0</v>
      </c>
    </row>
    <row r="36" spans="1:9" x14ac:dyDescent="0.2">
      <c r="F36" s="6">
        <f>AVERAGE(F35:G35)</f>
        <v>0</v>
      </c>
      <c r="G36" s="6">
        <f>1-F36</f>
        <v>1</v>
      </c>
    </row>
    <row r="37" spans="1:9" ht="30" customHeight="1" x14ac:dyDescent="0.2">
      <c r="A37" s="38" t="s">
        <v>45</v>
      </c>
      <c r="B37" s="38"/>
      <c r="C37" s="38"/>
      <c r="D37" s="38"/>
      <c r="E37" s="16"/>
      <c r="F37" s="16"/>
      <c r="G37" s="16"/>
      <c r="H37" s="16"/>
      <c r="I37" s="16"/>
    </row>
  </sheetData>
  <mergeCells count="2">
    <mergeCell ref="A1:D1"/>
    <mergeCell ref="A37:D37"/>
  </mergeCells>
  <hyperlinks>
    <hyperlink ref="A37:C37" r:id="rId1" display="This work is licensed under the AuditScripts.com Terms of Service, which can be found at http://www.auditscripts.com/terms/. For Authorized Use Only." xr:uid="{00000000-0004-0000-2000-000000000000}"/>
  </hyperlinks>
  <pageMargins left="0.7" right="0.7" top="0.75" bottom="0.75" header="0.3" footer="0.3"/>
  <pageSetup orientation="portrait" r:id="rId2"/>
  <drawing r:id="rId3"/>
  <extLst>
    <ext xmlns:x14="http://schemas.microsoft.com/office/spreadsheetml/2009/9/main" uri="{78C0D931-6437-407d-A8EE-F0AAD7539E65}">
      <x14:conditionalFormattings>
        <x14:conditionalFormatting xmlns:xm="http://schemas.microsoft.com/office/excel/2006/main">
          <x14:cfRule type="cellIs" priority="1" operator="equal" id="{A1034296-CA60-1441-B8FE-C619DA41F28A}">
            <xm:f>Values!$A$4</xm:f>
            <x14:dxf>
              <fill>
                <patternFill>
                  <bgColor rgb="FF00B0F0"/>
                </patternFill>
              </fill>
            </x14:dxf>
          </x14:cfRule>
          <x14:cfRule type="cellIs" priority="2" operator="equal" id="{EAFE74CF-946B-B74E-AA18-9991FF61D9E5}">
            <xm:f>Values!$A$5</xm:f>
            <x14:dxf>
              <fill>
                <patternFill>
                  <bgColor theme="2" tint="-9.9948118533890809E-2"/>
                </patternFill>
              </fill>
            </x14:dxf>
          </x14:cfRule>
          <x14:cfRule type="cellIs" priority="3" operator="equal" id="{6A189FAF-EDA8-404C-93D5-3603EED59D07}">
            <xm:f>Values!$A$6</xm:f>
            <x14:dxf>
              <fill>
                <patternFill>
                  <bgColor rgb="FFE74C3C"/>
                </patternFill>
              </fill>
            </x14:dxf>
          </x14:cfRule>
          <x14:cfRule type="cellIs" priority="4" operator="equal" id="{726494F0-5BE9-0B44-9CAB-18A91F40F26F}">
            <xm:f>Values!$A$7</xm:f>
            <x14:dxf>
              <fill>
                <patternFill>
                  <bgColor rgb="FFE67E22"/>
                </patternFill>
              </fill>
            </x14:dxf>
          </x14:cfRule>
          <x14:cfRule type="cellIs" priority="5" operator="equal" id="{B29AED1D-9142-874D-876A-CD8A15F0FCD3}">
            <xm:f>Values!$A$8</xm:f>
            <x14:dxf>
              <fill>
                <patternFill>
                  <bgColor rgb="FFF39C12"/>
                </patternFill>
              </fill>
            </x14:dxf>
          </x14:cfRule>
          <x14:cfRule type="cellIs" priority="6" operator="equal" id="{F70DAAB4-99F9-D544-A610-2576AD7689B5}">
            <xm:f>Values!$A$9</xm:f>
            <x14:dxf>
              <fill>
                <patternFill>
                  <bgColor rgb="FFF1C40F"/>
                </patternFill>
              </fill>
            </x14:dxf>
          </x14:cfRule>
          <x14:cfRule type="cellIs" priority="7" operator="equal" id="{D552A6EB-F7F8-3E40-B8E0-7322A1A6807D}">
            <xm:f>Values!$A$10</xm:f>
            <x14:dxf>
              <fill>
                <patternFill>
                  <bgColor rgb="FF27AE60"/>
                </patternFill>
              </fill>
            </x14:dxf>
          </x14:cfRule>
          <xm:sqref>C21:C34</xm:sqref>
        </x14:conditionalFormatting>
        <x14:conditionalFormatting xmlns:xm="http://schemas.microsoft.com/office/excel/2006/main">
          <x14:cfRule type="cellIs" priority="8" operator="equal" id="{6F6E8EE3-A97D-4749-B0C1-53B630C173B6}">
            <xm:f>Values!$A$13</xm:f>
            <x14:dxf>
              <fill>
                <patternFill>
                  <bgColor rgb="FF00B0F0"/>
                </patternFill>
              </fill>
            </x14:dxf>
          </x14:cfRule>
          <x14:cfRule type="cellIs" priority="9" operator="equal" id="{BF1F7A58-5DB2-0E43-AB7D-421D4F45419D}">
            <xm:f>Values!$A$14</xm:f>
            <x14:dxf>
              <fill>
                <patternFill>
                  <bgColor theme="2" tint="-9.9948118533890809E-2"/>
                </patternFill>
              </fill>
            </x14:dxf>
          </x14:cfRule>
          <x14:cfRule type="cellIs" priority="10" operator="equal" id="{CB75BCCC-4515-8A42-B74B-FBB32C6597E1}">
            <xm:f>Values!$A$15</xm:f>
            <x14:dxf>
              <fill>
                <patternFill>
                  <bgColor rgb="FFE74C3C"/>
                </patternFill>
              </fill>
            </x14:dxf>
          </x14:cfRule>
          <x14:cfRule type="cellIs" priority="11" operator="equal" id="{2B49BF26-4E01-8740-A4FA-5F55D0F178C0}">
            <xm:f>Values!$A$16</xm:f>
            <x14:dxf>
              <fill>
                <patternFill>
                  <bgColor rgb="FFE67E22"/>
                </patternFill>
              </fill>
            </x14:dxf>
          </x14:cfRule>
          <x14:cfRule type="cellIs" priority="12" operator="equal" id="{344DB157-C393-4240-8EEE-F499A6AFF812}">
            <xm:f>Values!$A$17</xm:f>
            <x14:dxf>
              <fill>
                <patternFill>
                  <bgColor rgb="FFF39C12"/>
                </patternFill>
              </fill>
            </x14:dxf>
          </x14:cfRule>
          <x14:cfRule type="cellIs" priority="13" operator="equal" id="{FED2BC9E-3F91-4D49-8D8C-E01F1243AF87}">
            <xm:f>Values!$A$18</xm:f>
            <x14:dxf>
              <fill>
                <patternFill>
                  <bgColor rgb="FFF1C40F"/>
                </patternFill>
              </fill>
            </x14:dxf>
          </x14:cfRule>
          <x14:cfRule type="cellIs" priority="14" operator="equal" id="{50B4779A-8BD1-B24B-8441-48BFC4766B77}">
            <xm:f>Values!$A$19</xm:f>
            <x14:dxf>
              <fill>
                <patternFill>
                  <bgColor rgb="FF27AE60"/>
                </patternFill>
              </fill>
            </x14:dxf>
          </x14:cfRule>
          <xm:sqref>D21:D34</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D295E12D-D446-604C-ADBD-E01854147330}">
          <x14:formula1>
            <xm:f>Values!$A$13:$A$19</xm:f>
          </x14:formula1>
          <xm:sqref>D21:D34</xm:sqref>
        </x14:dataValidation>
        <x14:dataValidation type="list" allowBlank="1" showInputMessage="1" showErrorMessage="1" xr:uid="{068A6FBC-4CBF-764E-AC13-584C9B9CA52F}">
          <x14:formula1>
            <xm:f>Values!$A$4:$A$10</xm:f>
          </x14:formula1>
          <xm:sqref>C21:C34</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33"/>
  <sheetViews>
    <sheetView zoomScaleNormal="100" workbookViewId="0">
      <selection activeCell="D4" sqref="D4"/>
    </sheetView>
  </sheetViews>
  <sheetFormatPr baseColWidth="10" defaultColWidth="8.6640625" defaultRowHeight="15" x14ac:dyDescent="0.2"/>
  <cols>
    <col min="1" max="1" width="9.5" bestFit="1" customWidth="1"/>
    <col min="2" max="2" width="123.1640625" customWidth="1"/>
    <col min="3" max="3" width="22.5" bestFit="1" customWidth="1"/>
    <col min="4" max="4" width="28.83203125" bestFit="1" customWidth="1"/>
    <col min="5" max="5" width="8.5" customWidth="1"/>
    <col min="6" max="7" width="8.5" hidden="1" customWidth="1"/>
    <col min="8" max="8" width="8.5" customWidth="1"/>
  </cols>
  <sheetData>
    <row r="1" spans="1:4" ht="59.5" customHeight="1" x14ac:dyDescent="0.2">
      <c r="A1" s="37" t="s">
        <v>789</v>
      </c>
      <c r="B1" s="37"/>
      <c r="C1" s="37"/>
      <c r="D1" s="37"/>
    </row>
    <row r="5" spans="1:4" x14ac:dyDescent="0.2">
      <c r="C5" s="7" t="s">
        <v>124</v>
      </c>
      <c r="D5" s="12">
        <f>F32</f>
        <v>0</v>
      </c>
    </row>
    <row r="7" spans="1:4" x14ac:dyDescent="0.2">
      <c r="C7" s="10" t="s">
        <v>125</v>
      </c>
      <c r="D7" s="11">
        <f>G32</f>
        <v>1</v>
      </c>
    </row>
    <row r="10" spans="1:4" ht="15" customHeight="1" x14ac:dyDescent="0.2"/>
    <row r="20" spans="1:7" s="9" customFormat="1" ht="28.5" customHeight="1" x14ac:dyDescent="0.2">
      <c r="A20" s="8" t="s">
        <v>126</v>
      </c>
      <c r="B20" s="8" t="s">
        <v>127</v>
      </c>
      <c r="C20" s="8" t="s">
        <v>128</v>
      </c>
      <c r="D20" s="8" t="s">
        <v>129</v>
      </c>
    </row>
    <row r="21" spans="1:7" ht="28.5" customHeight="1" x14ac:dyDescent="0.2">
      <c r="A21" s="2" t="s">
        <v>790</v>
      </c>
      <c r="B21" s="20" t="s">
        <v>791</v>
      </c>
      <c r="C21" s="3" t="s">
        <v>474</v>
      </c>
      <c r="D21" s="3" t="s">
        <v>474</v>
      </c>
      <c r="F21" s="5">
        <f t="shared" ref="F21:F30" si="0">IF(C21="Question Not Answered",0,IF(C21="Not Applicable","",IF(C21="No Policy",0,IF(C21="Informal Policy",0.25,IF(C21="Partial Written Policy",0.5,IF(C21="Written Policy",0.75,IF(C21="Approved Written Policy",1,"INVALID")))))))</f>
        <v>0</v>
      </c>
      <c r="G21" s="5">
        <f t="shared" ref="G21:G30" si="1">IF(D21="Question Not Answered",0,IF(D21="Not Applicable","",IF(D21="Not Implemented",0,IF(D21="Parts of Policy Implemented",0.25,IF(D21="Implemented on Some Systems",0.5,IF(D21="Implemented on Most Systems",0.75,IF(D21="Implemented on All Systems",1,"INVALID")))))))</f>
        <v>0</v>
      </c>
    </row>
    <row r="22" spans="1:7" ht="28.5" customHeight="1" x14ac:dyDescent="0.2">
      <c r="A22" s="2" t="s">
        <v>792</v>
      </c>
      <c r="B22" s="20" t="s">
        <v>793</v>
      </c>
      <c r="C22" s="3" t="s">
        <v>474</v>
      </c>
      <c r="D22" s="3" t="s">
        <v>474</v>
      </c>
      <c r="F22" s="5">
        <f t="shared" si="0"/>
        <v>0</v>
      </c>
      <c r="G22" s="5">
        <f t="shared" si="1"/>
        <v>0</v>
      </c>
    </row>
    <row r="23" spans="1:7" ht="28.5" customHeight="1" x14ac:dyDescent="0.2">
      <c r="A23" s="2" t="s">
        <v>794</v>
      </c>
      <c r="B23" s="20" t="s">
        <v>795</v>
      </c>
      <c r="C23" s="3" t="s">
        <v>474</v>
      </c>
      <c r="D23" s="3" t="s">
        <v>474</v>
      </c>
      <c r="F23" s="5">
        <f t="shared" si="0"/>
        <v>0</v>
      </c>
      <c r="G23" s="5">
        <f t="shared" si="1"/>
        <v>0</v>
      </c>
    </row>
    <row r="24" spans="1:7" ht="28.5" customHeight="1" x14ac:dyDescent="0.2">
      <c r="A24" s="2" t="s">
        <v>796</v>
      </c>
      <c r="B24" s="20" t="s">
        <v>797</v>
      </c>
      <c r="C24" s="3" t="s">
        <v>474</v>
      </c>
      <c r="D24" s="3" t="s">
        <v>474</v>
      </c>
      <c r="F24" s="5">
        <f t="shared" si="0"/>
        <v>0</v>
      </c>
      <c r="G24" s="5">
        <f t="shared" si="1"/>
        <v>0</v>
      </c>
    </row>
    <row r="25" spans="1:7" ht="28.5" customHeight="1" x14ac:dyDescent="0.2">
      <c r="A25" s="2" t="s">
        <v>798</v>
      </c>
      <c r="B25" s="20" t="s">
        <v>799</v>
      </c>
      <c r="C25" s="3" t="s">
        <v>474</v>
      </c>
      <c r="D25" s="3" t="s">
        <v>474</v>
      </c>
      <c r="F25" s="5">
        <f t="shared" si="0"/>
        <v>0</v>
      </c>
      <c r="G25" s="5">
        <f t="shared" si="1"/>
        <v>0</v>
      </c>
    </row>
    <row r="26" spans="1:7" ht="28.5" customHeight="1" x14ac:dyDescent="0.2">
      <c r="A26" s="2" t="s">
        <v>800</v>
      </c>
      <c r="B26" s="20" t="s">
        <v>801</v>
      </c>
      <c r="C26" s="3" t="s">
        <v>474</v>
      </c>
      <c r="D26" s="3" t="s">
        <v>474</v>
      </c>
      <c r="F26" s="5">
        <f t="shared" si="0"/>
        <v>0</v>
      </c>
      <c r="G26" s="5">
        <f t="shared" si="1"/>
        <v>0</v>
      </c>
    </row>
    <row r="27" spans="1:7" ht="28.5" customHeight="1" x14ac:dyDescent="0.2">
      <c r="A27" s="2" t="s">
        <v>802</v>
      </c>
      <c r="B27" s="20" t="s">
        <v>803</v>
      </c>
      <c r="C27" s="3" t="s">
        <v>474</v>
      </c>
      <c r="D27" s="3" t="s">
        <v>474</v>
      </c>
      <c r="F27" s="5">
        <f t="shared" si="0"/>
        <v>0</v>
      </c>
      <c r="G27" s="5">
        <f t="shared" si="1"/>
        <v>0</v>
      </c>
    </row>
    <row r="28" spans="1:7" ht="28.5" customHeight="1" x14ac:dyDescent="0.2">
      <c r="A28" s="2" t="s">
        <v>804</v>
      </c>
      <c r="B28" s="20" t="s">
        <v>805</v>
      </c>
      <c r="C28" s="3" t="s">
        <v>474</v>
      </c>
      <c r="D28" s="3" t="s">
        <v>474</v>
      </c>
      <c r="F28" s="5">
        <f t="shared" si="0"/>
        <v>0</v>
      </c>
      <c r="G28" s="5">
        <f t="shared" si="1"/>
        <v>0</v>
      </c>
    </row>
    <row r="29" spans="1:7" ht="28.5" customHeight="1" x14ac:dyDescent="0.2">
      <c r="A29" s="2" t="s">
        <v>806</v>
      </c>
      <c r="B29" s="20" t="s">
        <v>807</v>
      </c>
      <c r="C29" s="3" t="s">
        <v>474</v>
      </c>
      <c r="D29" s="3" t="s">
        <v>474</v>
      </c>
      <c r="F29" s="5">
        <f t="shared" si="0"/>
        <v>0</v>
      </c>
      <c r="G29" s="5">
        <f t="shared" si="1"/>
        <v>0</v>
      </c>
    </row>
    <row r="30" spans="1:7" ht="28.5" customHeight="1" x14ac:dyDescent="0.2">
      <c r="A30" s="2" t="s">
        <v>808</v>
      </c>
      <c r="B30" s="20" t="s">
        <v>809</v>
      </c>
      <c r="C30" s="3" t="s">
        <v>474</v>
      </c>
      <c r="D30" s="3" t="s">
        <v>474</v>
      </c>
      <c r="F30" s="5">
        <f t="shared" si="0"/>
        <v>0</v>
      </c>
      <c r="G30" s="5">
        <f t="shared" si="1"/>
        <v>0</v>
      </c>
    </row>
    <row r="31" spans="1:7" x14ac:dyDescent="0.2">
      <c r="F31" s="5">
        <f>AVERAGE(F21:F30)</f>
        <v>0</v>
      </c>
      <c r="G31" s="5">
        <f>AVERAGE(G21:G30)</f>
        <v>0</v>
      </c>
    </row>
    <row r="32" spans="1:7" x14ac:dyDescent="0.2">
      <c r="F32" s="6">
        <f>AVERAGE(F31:G31)</f>
        <v>0</v>
      </c>
      <c r="G32" s="6">
        <f>1-F32</f>
        <v>1</v>
      </c>
    </row>
    <row r="33" spans="1:9" ht="30" customHeight="1" x14ac:dyDescent="0.2">
      <c r="A33" s="38" t="s">
        <v>45</v>
      </c>
      <c r="B33" s="38"/>
      <c r="C33" s="38"/>
      <c r="D33" s="38"/>
      <c r="E33" s="16"/>
      <c r="F33" s="16"/>
      <c r="G33" s="16"/>
      <c r="H33" s="16"/>
      <c r="I33" s="16"/>
    </row>
  </sheetData>
  <mergeCells count="2">
    <mergeCell ref="A1:D1"/>
    <mergeCell ref="A33:D33"/>
  </mergeCells>
  <hyperlinks>
    <hyperlink ref="A33:C33" r:id="rId1" display="This work is licensed under the AuditScripts.com Terms of Service, which can be found at http://www.auditscripts.com/terms/. For Authorized Use Only." xr:uid="{00000000-0004-0000-2100-000000000000}"/>
  </hyperlinks>
  <pageMargins left="0.7" right="0.7" top="0.75" bottom="0.75" header="0.3" footer="0.3"/>
  <pageSetup orientation="portrait" r:id="rId2"/>
  <drawing r:id="rId3"/>
  <extLst>
    <ext xmlns:x14="http://schemas.microsoft.com/office/spreadsheetml/2009/9/main" uri="{78C0D931-6437-407d-A8EE-F0AAD7539E65}">
      <x14:conditionalFormattings>
        <x14:conditionalFormatting xmlns:xm="http://schemas.microsoft.com/office/excel/2006/main">
          <x14:cfRule type="cellIs" priority="1" operator="equal" id="{95FB30C6-0CA8-0347-89A7-E3012BCF5F4E}">
            <xm:f>Values!$A$4</xm:f>
            <x14:dxf>
              <fill>
                <patternFill>
                  <bgColor rgb="FF00B0F0"/>
                </patternFill>
              </fill>
            </x14:dxf>
          </x14:cfRule>
          <x14:cfRule type="cellIs" priority="2" operator="equal" id="{9B026F3C-C7B0-544F-B121-F9E0B60AC189}">
            <xm:f>Values!$A$5</xm:f>
            <x14:dxf>
              <fill>
                <patternFill>
                  <bgColor theme="2" tint="-9.9948118533890809E-2"/>
                </patternFill>
              </fill>
            </x14:dxf>
          </x14:cfRule>
          <x14:cfRule type="cellIs" priority="3" operator="equal" id="{CBB0C1F2-8FFF-C245-A1B5-6B41F0C24E72}">
            <xm:f>Values!$A$6</xm:f>
            <x14:dxf>
              <fill>
                <patternFill>
                  <bgColor rgb="FFE74C3C"/>
                </patternFill>
              </fill>
            </x14:dxf>
          </x14:cfRule>
          <x14:cfRule type="cellIs" priority="4" operator="equal" id="{E41ABA33-119D-FE4B-8C2D-59FFD0F91115}">
            <xm:f>Values!$A$7</xm:f>
            <x14:dxf>
              <fill>
                <patternFill>
                  <bgColor rgb="FFE67E22"/>
                </patternFill>
              </fill>
            </x14:dxf>
          </x14:cfRule>
          <x14:cfRule type="cellIs" priority="5" operator="equal" id="{A7B7C3C4-6B31-CB41-A9E8-B871546BFDAC}">
            <xm:f>Values!$A$8</xm:f>
            <x14:dxf>
              <fill>
                <patternFill>
                  <bgColor rgb="FFF39C12"/>
                </patternFill>
              </fill>
            </x14:dxf>
          </x14:cfRule>
          <x14:cfRule type="cellIs" priority="6" operator="equal" id="{CCC6DC83-2630-FB4C-A1DE-69B51377E2F2}">
            <xm:f>Values!$A$9</xm:f>
            <x14:dxf>
              <fill>
                <patternFill>
                  <bgColor rgb="FFF1C40F"/>
                </patternFill>
              </fill>
            </x14:dxf>
          </x14:cfRule>
          <x14:cfRule type="cellIs" priority="7" operator="equal" id="{8DC1A5E0-CB71-BE48-82B6-9FA4CD11135F}">
            <xm:f>Values!$A$10</xm:f>
            <x14:dxf>
              <fill>
                <patternFill>
                  <bgColor rgb="FF27AE60"/>
                </patternFill>
              </fill>
            </x14:dxf>
          </x14:cfRule>
          <xm:sqref>C21:C30</xm:sqref>
        </x14:conditionalFormatting>
        <x14:conditionalFormatting xmlns:xm="http://schemas.microsoft.com/office/excel/2006/main">
          <x14:cfRule type="cellIs" priority="8" operator="equal" id="{4EEE0DF3-0D84-B641-9AC3-E31B295DEC65}">
            <xm:f>Values!$A$13</xm:f>
            <x14:dxf>
              <fill>
                <patternFill>
                  <bgColor rgb="FF00B0F0"/>
                </patternFill>
              </fill>
            </x14:dxf>
          </x14:cfRule>
          <x14:cfRule type="cellIs" priority="9" operator="equal" id="{C79F9281-7723-DA48-8E4C-DF8F2F8B641A}">
            <xm:f>Values!$A$14</xm:f>
            <x14:dxf>
              <fill>
                <patternFill>
                  <bgColor theme="2" tint="-9.9948118533890809E-2"/>
                </patternFill>
              </fill>
            </x14:dxf>
          </x14:cfRule>
          <x14:cfRule type="cellIs" priority="10" operator="equal" id="{92E6BA2A-5A82-D543-A176-A46D7C3497F6}">
            <xm:f>Values!$A$15</xm:f>
            <x14:dxf>
              <fill>
                <patternFill>
                  <bgColor rgb="FFE74C3C"/>
                </patternFill>
              </fill>
            </x14:dxf>
          </x14:cfRule>
          <x14:cfRule type="cellIs" priority="11" operator="equal" id="{A3E7E9D3-8EAD-D846-800C-C23375B67357}">
            <xm:f>Values!$A$16</xm:f>
            <x14:dxf>
              <fill>
                <patternFill>
                  <bgColor rgb="FFE67E22"/>
                </patternFill>
              </fill>
            </x14:dxf>
          </x14:cfRule>
          <x14:cfRule type="cellIs" priority="12" operator="equal" id="{E4ABAD45-9C1C-994D-A9B9-01D59741D1A0}">
            <xm:f>Values!$A$17</xm:f>
            <x14:dxf>
              <fill>
                <patternFill>
                  <bgColor rgb="FFF39C12"/>
                </patternFill>
              </fill>
            </x14:dxf>
          </x14:cfRule>
          <x14:cfRule type="cellIs" priority="13" operator="equal" id="{8F8E2E92-9107-CE48-93C4-A852FA48DB84}">
            <xm:f>Values!$A$18</xm:f>
            <x14:dxf>
              <fill>
                <patternFill>
                  <bgColor rgb="FFF1C40F"/>
                </patternFill>
              </fill>
            </x14:dxf>
          </x14:cfRule>
          <x14:cfRule type="cellIs" priority="14" operator="equal" id="{258FD489-0E22-A947-B7BE-39B530FAABBB}">
            <xm:f>Values!$A$19</xm:f>
            <x14:dxf>
              <fill>
                <patternFill>
                  <bgColor rgb="FF27AE60"/>
                </patternFill>
              </fill>
            </x14:dxf>
          </x14:cfRule>
          <xm:sqref>D21:D30</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DD5966BE-9CA8-0B4B-AA40-3B384807EA59}">
          <x14:formula1>
            <xm:f>Values!$A$13:$A$19</xm:f>
          </x14:formula1>
          <xm:sqref>D21:D30</xm:sqref>
        </x14:dataValidation>
        <x14:dataValidation type="list" allowBlank="1" showInputMessage="1" showErrorMessage="1" xr:uid="{53DA3711-11DF-D64F-B1F1-BDB731C225B0}">
          <x14:formula1>
            <xm:f>Values!$A$4:$A$10</xm:f>
          </x14:formula1>
          <xm:sqref>C21:C30</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36"/>
  <sheetViews>
    <sheetView zoomScaleNormal="100" workbookViewId="0">
      <selection activeCell="D4" sqref="D4"/>
    </sheetView>
  </sheetViews>
  <sheetFormatPr baseColWidth="10" defaultColWidth="8.6640625" defaultRowHeight="15" x14ac:dyDescent="0.2"/>
  <cols>
    <col min="1" max="1" width="9.5" bestFit="1" customWidth="1"/>
    <col min="2" max="2" width="123.1640625" customWidth="1"/>
    <col min="3" max="3" width="22.5" bestFit="1" customWidth="1"/>
    <col min="4" max="4" width="28.83203125" bestFit="1" customWidth="1"/>
    <col min="5" max="5" width="8.5" customWidth="1"/>
    <col min="6" max="7" width="8.5" hidden="1" customWidth="1"/>
    <col min="8" max="8" width="8.5" customWidth="1"/>
  </cols>
  <sheetData>
    <row r="1" spans="1:4" ht="59.5" customHeight="1" x14ac:dyDescent="0.2">
      <c r="A1" s="37" t="s">
        <v>810</v>
      </c>
      <c r="B1" s="37"/>
      <c r="C1" s="37"/>
      <c r="D1" s="37"/>
    </row>
    <row r="5" spans="1:4" x14ac:dyDescent="0.2">
      <c r="C5" s="7" t="s">
        <v>124</v>
      </c>
      <c r="D5" s="12">
        <f>F35</f>
        <v>0</v>
      </c>
    </row>
    <row r="7" spans="1:4" x14ac:dyDescent="0.2">
      <c r="C7" s="10" t="s">
        <v>125</v>
      </c>
      <c r="D7" s="11">
        <f>G35</f>
        <v>1</v>
      </c>
    </row>
    <row r="10" spans="1:4" ht="15" customHeight="1" x14ac:dyDescent="0.2"/>
    <row r="20" spans="1:8" s="9" customFormat="1" ht="28.5" customHeight="1" x14ac:dyDescent="0.2">
      <c r="A20" s="8" t="s">
        <v>126</v>
      </c>
      <c r="B20" s="8" t="s">
        <v>127</v>
      </c>
      <c r="C20" s="8" t="s">
        <v>128</v>
      </c>
      <c r="D20" s="8" t="s">
        <v>129</v>
      </c>
    </row>
    <row r="21" spans="1:8" ht="28.5" customHeight="1" x14ac:dyDescent="0.2">
      <c r="A21" s="2" t="s">
        <v>811</v>
      </c>
      <c r="B21" s="20" t="s">
        <v>812</v>
      </c>
      <c r="C21" s="3" t="s">
        <v>474</v>
      </c>
      <c r="D21" s="3" t="s">
        <v>474</v>
      </c>
      <c r="F21" s="5">
        <f t="shared" ref="F21:F33" si="0">IF(C21="Question Not Answered",0,IF(C21="Not Applicable","",IF(C21="No Policy",0,IF(C21="Informal Policy",0.25,IF(C21="Partial Written Policy",0.5,IF(C21="Written Policy",0.75,IF(C21="Approved Written Policy",1,"INVALID")))))))</f>
        <v>0</v>
      </c>
      <c r="G21" s="5">
        <f t="shared" ref="G21:G33" si="1">IF(D21="Question Not Answered",0,IF(D21="Not Applicable","",IF(D21="Not Implemented",0,IF(D21="Parts of Policy Implemented",0.25,IF(D21="Implemented on Some Systems",0.5,IF(D21="Implemented on Most Systems",0.75,IF(D21="Implemented on All Systems",1,"INVALID")))))))</f>
        <v>0</v>
      </c>
    </row>
    <row r="22" spans="1:8" ht="28.5" customHeight="1" x14ac:dyDescent="0.2">
      <c r="A22" s="2" t="s">
        <v>813</v>
      </c>
      <c r="B22" s="20" t="s">
        <v>814</v>
      </c>
      <c r="C22" s="3" t="s">
        <v>474</v>
      </c>
      <c r="D22" s="3" t="s">
        <v>474</v>
      </c>
      <c r="F22" s="5">
        <f t="shared" si="0"/>
        <v>0</v>
      </c>
      <c r="G22" s="5">
        <f t="shared" si="1"/>
        <v>0</v>
      </c>
      <c r="H22" s="19"/>
    </row>
    <row r="23" spans="1:8" ht="28.5" customHeight="1" x14ac:dyDescent="0.2">
      <c r="A23" s="2" t="s">
        <v>815</v>
      </c>
      <c r="B23" s="20" t="s">
        <v>816</v>
      </c>
      <c r="C23" s="3" t="s">
        <v>474</v>
      </c>
      <c r="D23" s="3" t="s">
        <v>474</v>
      </c>
      <c r="F23" s="5">
        <f t="shared" si="0"/>
        <v>0</v>
      </c>
      <c r="G23" s="5">
        <f t="shared" si="1"/>
        <v>0</v>
      </c>
      <c r="H23" s="19"/>
    </row>
    <row r="24" spans="1:8" ht="28.5" customHeight="1" x14ac:dyDescent="0.2">
      <c r="A24" s="2" t="s">
        <v>817</v>
      </c>
      <c r="B24" s="20" t="s">
        <v>818</v>
      </c>
      <c r="C24" s="3" t="s">
        <v>474</v>
      </c>
      <c r="D24" s="3" t="s">
        <v>474</v>
      </c>
      <c r="F24" s="5">
        <f t="shared" si="0"/>
        <v>0</v>
      </c>
      <c r="G24" s="5">
        <f t="shared" si="1"/>
        <v>0</v>
      </c>
    </row>
    <row r="25" spans="1:8" ht="28.5" customHeight="1" x14ac:dyDescent="0.2">
      <c r="A25" s="2" t="s">
        <v>819</v>
      </c>
      <c r="B25" s="20" t="s">
        <v>820</v>
      </c>
      <c r="C25" s="3" t="s">
        <v>474</v>
      </c>
      <c r="D25" s="3" t="s">
        <v>474</v>
      </c>
      <c r="F25" s="5">
        <f t="shared" si="0"/>
        <v>0</v>
      </c>
      <c r="G25" s="5">
        <f t="shared" si="1"/>
        <v>0</v>
      </c>
    </row>
    <row r="26" spans="1:8" ht="28.5" customHeight="1" x14ac:dyDescent="0.2">
      <c r="A26" s="2" t="s">
        <v>821</v>
      </c>
      <c r="B26" s="20" t="s">
        <v>822</v>
      </c>
      <c r="C26" s="3" t="s">
        <v>474</v>
      </c>
      <c r="D26" s="3" t="s">
        <v>474</v>
      </c>
      <c r="F26" s="5">
        <f t="shared" si="0"/>
        <v>0</v>
      </c>
      <c r="G26" s="5">
        <f t="shared" si="1"/>
        <v>0</v>
      </c>
    </row>
    <row r="27" spans="1:8" ht="28.5" customHeight="1" x14ac:dyDescent="0.2">
      <c r="A27" s="2" t="s">
        <v>823</v>
      </c>
      <c r="B27" s="20" t="s">
        <v>824</v>
      </c>
      <c r="C27" s="3" t="s">
        <v>474</v>
      </c>
      <c r="D27" s="3" t="s">
        <v>474</v>
      </c>
      <c r="F27" s="5">
        <f t="shared" si="0"/>
        <v>0</v>
      </c>
      <c r="G27" s="5">
        <f t="shared" si="1"/>
        <v>0</v>
      </c>
    </row>
    <row r="28" spans="1:8" ht="28.5" customHeight="1" x14ac:dyDescent="0.2">
      <c r="A28" s="2" t="s">
        <v>825</v>
      </c>
      <c r="B28" s="20" t="s">
        <v>826</v>
      </c>
      <c r="C28" s="3" t="s">
        <v>474</v>
      </c>
      <c r="D28" s="3" t="s">
        <v>474</v>
      </c>
      <c r="F28" s="5">
        <f t="shared" si="0"/>
        <v>0</v>
      </c>
      <c r="G28" s="5">
        <f t="shared" si="1"/>
        <v>0</v>
      </c>
    </row>
    <row r="29" spans="1:8" ht="28.5" customHeight="1" x14ac:dyDescent="0.2">
      <c r="A29" s="2" t="s">
        <v>827</v>
      </c>
      <c r="B29" s="20" t="s">
        <v>828</v>
      </c>
      <c r="C29" s="3" t="s">
        <v>474</v>
      </c>
      <c r="D29" s="3" t="s">
        <v>474</v>
      </c>
      <c r="F29" s="5">
        <f t="shared" si="0"/>
        <v>0</v>
      </c>
      <c r="G29" s="5">
        <f t="shared" si="1"/>
        <v>0</v>
      </c>
    </row>
    <row r="30" spans="1:8" ht="28.5" customHeight="1" x14ac:dyDescent="0.2">
      <c r="A30" s="2" t="s">
        <v>829</v>
      </c>
      <c r="B30" s="20" t="s">
        <v>830</v>
      </c>
      <c r="C30" s="3" t="s">
        <v>474</v>
      </c>
      <c r="D30" s="3" t="s">
        <v>474</v>
      </c>
      <c r="F30" s="5">
        <f t="shared" si="0"/>
        <v>0</v>
      </c>
      <c r="G30" s="5">
        <f t="shared" si="1"/>
        <v>0</v>
      </c>
    </row>
    <row r="31" spans="1:8" ht="28.5" customHeight="1" x14ac:dyDescent="0.2">
      <c r="A31" s="2" t="s">
        <v>831</v>
      </c>
      <c r="B31" s="20" t="s">
        <v>832</v>
      </c>
      <c r="C31" s="3" t="s">
        <v>474</v>
      </c>
      <c r="D31" s="3" t="s">
        <v>474</v>
      </c>
      <c r="F31" s="5">
        <f t="shared" si="0"/>
        <v>0</v>
      </c>
      <c r="G31" s="5">
        <f t="shared" si="1"/>
        <v>0</v>
      </c>
    </row>
    <row r="32" spans="1:8" ht="28.5" customHeight="1" x14ac:dyDescent="0.2">
      <c r="A32" s="2" t="s">
        <v>833</v>
      </c>
      <c r="B32" s="20" t="s">
        <v>834</v>
      </c>
      <c r="C32" s="3" t="s">
        <v>474</v>
      </c>
      <c r="D32" s="3" t="s">
        <v>474</v>
      </c>
      <c r="F32" s="5">
        <f t="shared" si="0"/>
        <v>0</v>
      </c>
      <c r="G32" s="5">
        <f t="shared" si="1"/>
        <v>0</v>
      </c>
    </row>
    <row r="33" spans="1:9" ht="28.5" customHeight="1" x14ac:dyDescent="0.2">
      <c r="A33" s="2" t="s">
        <v>835</v>
      </c>
      <c r="B33" s="20" t="s">
        <v>836</v>
      </c>
      <c r="C33" s="3" t="s">
        <v>474</v>
      </c>
      <c r="D33" s="3" t="s">
        <v>474</v>
      </c>
      <c r="F33" s="5">
        <f t="shared" si="0"/>
        <v>0</v>
      </c>
      <c r="G33" s="5">
        <f t="shared" si="1"/>
        <v>0</v>
      </c>
    </row>
    <row r="34" spans="1:9" x14ac:dyDescent="0.2">
      <c r="F34" s="5">
        <f>AVERAGE(F21:F33)</f>
        <v>0</v>
      </c>
      <c r="G34" s="5">
        <f>AVERAGE(G21:G33)</f>
        <v>0</v>
      </c>
    </row>
    <row r="35" spans="1:9" x14ac:dyDescent="0.2">
      <c r="F35" s="6">
        <f>AVERAGE(F34:G34)</f>
        <v>0</v>
      </c>
      <c r="G35" s="6">
        <f>1-F35</f>
        <v>1</v>
      </c>
    </row>
    <row r="36" spans="1:9" ht="30" customHeight="1" x14ac:dyDescent="0.2">
      <c r="A36" s="38" t="s">
        <v>45</v>
      </c>
      <c r="B36" s="38"/>
      <c r="C36" s="38"/>
      <c r="D36" s="38"/>
      <c r="E36" s="16"/>
      <c r="F36" s="16"/>
      <c r="G36" s="16"/>
      <c r="H36" s="16"/>
      <c r="I36" s="16"/>
    </row>
  </sheetData>
  <mergeCells count="2">
    <mergeCell ref="A1:D1"/>
    <mergeCell ref="A36:D36"/>
  </mergeCells>
  <hyperlinks>
    <hyperlink ref="A36:C36" r:id="rId1" display="This work is licensed under the AuditScripts.com Terms of Service, which can be found at http://www.auditscripts.com/terms/. For Authorized Use Only." xr:uid="{00000000-0004-0000-2200-000000000000}"/>
  </hyperlinks>
  <pageMargins left="0.7" right="0.7" top="0.75" bottom="0.75" header="0.3" footer="0.3"/>
  <pageSetup orientation="portrait" r:id="rId2"/>
  <drawing r:id="rId3"/>
  <extLst>
    <ext xmlns:x14="http://schemas.microsoft.com/office/spreadsheetml/2009/9/main" uri="{78C0D931-6437-407d-A8EE-F0AAD7539E65}">
      <x14:conditionalFormattings>
        <x14:conditionalFormatting xmlns:xm="http://schemas.microsoft.com/office/excel/2006/main">
          <x14:cfRule type="cellIs" priority="1" operator="equal" id="{22E27D67-622E-D145-8933-9D684DBCF9DB}">
            <xm:f>Values!$A$4</xm:f>
            <x14:dxf>
              <fill>
                <patternFill>
                  <bgColor rgb="FF00B0F0"/>
                </patternFill>
              </fill>
            </x14:dxf>
          </x14:cfRule>
          <x14:cfRule type="cellIs" priority="2" operator="equal" id="{195F7E70-49BE-8B4B-AC12-B72F92321A3A}">
            <xm:f>Values!$A$5</xm:f>
            <x14:dxf>
              <fill>
                <patternFill>
                  <bgColor theme="2" tint="-9.9948118533890809E-2"/>
                </patternFill>
              </fill>
            </x14:dxf>
          </x14:cfRule>
          <x14:cfRule type="cellIs" priority="3" operator="equal" id="{E02B1845-F744-294B-975E-64C1FD1F544A}">
            <xm:f>Values!$A$6</xm:f>
            <x14:dxf>
              <fill>
                <patternFill>
                  <bgColor rgb="FFE74C3C"/>
                </patternFill>
              </fill>
            </x14:dxf>
          </x14:cfRule>
          <x14:cfRule type="cellIs" priority="4" operator="equal" id="{8FA8C913-3C10-2547-8086-EA36C2B2CACF}">
            <xm:f>Values!$A$7</xm:f>
            <x14:dxf>
              <fill>
                <patternFill>
                  <bgColor rgb="FFE67E22"/>
                </patternFill>
              </fill>
            </x14:dxf>
          </x14:cfRule>
          <x14:cfRule type="cellIs" priority="5" operator="equal" id="{191DCB93-F0EE-A642-B02E-AAC92EEC9757}">
            <xm:f>Values!$A$8</xm:f>
            <x14:dxf>
              <fill>
                <patternFill>
                  <bgColor rgb="FFF39C12"/>
                </patternFill>
              </fill>
            </x14:dxf>
          </x14:cfRule>
          <x14:cfRule type="cellIs" priority="6" operator="equal" id="{D33B2832-CB71-F146-948A-6494C889F167}">
            <xm:f>Values!$A$9</xm:f>
            <x14:dxf>
              <fill>
                <patternFill>
                  <bgColor rgb="FFF1C40F"/>
                </patternFill>
              </fill>
            </x14:dxf>
          </x14:cfRule>
          <x14:cfRule type="cellIs" priority="7" operator="equal" id="{7EDCF610-0CE7-BA4C-8D4F-3094D5F9E6CE}">
            <xm:f>Values!$A$10</xm:f>
            <x14:dxf>
              <fill>
                <patternFill>
                  <bgColor rgb="FF27AE60"/>
                </patternFill>
              </fill>
            </x14:dxf>
          </x14:cfRule>
          <xm:sqref>C21:C33</xm:sqref>
        </x14:conditionalFormatting>
        <x14:conditionalFormatting xmlns:xm="http://schemas.microsoft.com/office/excel/2006/main">
          <x14:cfRule type="cellIs" priority="8" operator="equal" id="{624A8F1E-B223-484B-9210-5670343C9DB2}">
            <xm:f>Values!$A$13</xm:f>
            <x14:dxf>
              <fill>
                <patternFill>
                  <bgColor rgb="FF00B0F0"/>
                </patternFill>
              </fill>
            </x14:dxf>
          </x14:cfRule>
          <x14:cfRule type="cellIs" priority="9" operator="equal" id="{6493CCBD-BACB-0749-AF77-2A7A4D35DEF3}">
            <xm:f>Values!$A$14</xm:f>
            <x14:dxf>
              <fill>
                <patternFill>
                  <bgColor theme="2" tint="-9.9948118533890809E-2"/>
                </patternFill>
              </fill>
            </x14:dxf>
          </x14:cfRule>
          <x14:cfRule type="cellIs" priority="10" operator="equal" id="{1B588AA8-B4AD-CA48-B2F0-CD7BD446B2D4}">
            <xm:f>Values!$A$15</xm:f>
            <x14:dxf>
              <fill>
                <patternFill>
                  <bgColor rgb="FFE74C3C"/>
                </patternFill>
              </fill>
            </x14:dxf>
          </x14:cfRule>
          <x14:cfRule type="cellIs" priority="11" operator="equal" id="{D6D56FF9-CF2C-554C-886A-82C53AB5F537}">
            <xm:f>Values!$A$16</xm:f>
            <x14:dxf>
              <fill>
                <patternFill>
                  <bgColor rgb="FFE67E22"/>
                </patternFill>
              </fill>
            </x14:dxf>
          </x14:cfRule>
          <x14:cfRule type="cellIs" priority="12" operator="equal" id="{776A2AF5-4F79-9946-9F49-27AA2F7FAFD2}">
            <xm:f>Values!$A$17</xm:f>
            <x14:dxf>
              <fill>
                <patternFill>
                  <bgColor rgb="FFF39C12"/>
                </patternFill>
              </fill>
            </x14:dxf>
          </x14:cfRule>
          <x14:cfRule type="cellIs" priority="13" operator="equal" id="{3BF75AE2-3498-7146-A77A-19D620AD07AD}">
            <xm:f>Values!$A$18</xm:f>
            <x14:dxf>
              <fill>
                <patternFill>
                  <bgColor rgb="FFF1C40F"/>
                </patternFill>
              </fill>
            </x14:dxf>
          </x14:cfRule>
          <x14:cfRule type="cellIs" priority="14" operator="equal" id="{CC51FDDB-54A8-AD43-B291-F14499B0EBAB}">
            <xm:f>Values!$A$19</xm:f>
            <x14:dxf>
              <fill>
                <patternFill>
                  <bgColor rgb="FF27AE60"/>
                </patternFill>
              </fill>
            </x14:dxf>
          </x14:cfRule>
          <xm:sqref>D21:D33</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FBC8F48A-156E-6C4E-B872-4DFA969A11AA}">
          <x14:formula1>
            <xm:f>Values!$A$13:$A$19</xm:f>
          </x14:formula1>
          <xm:sqref>D21:D33</xm:sqref>
        </x14:dataValidation>
        <x14:dataValidation type="list" allowBlank="1" showInputMessage="1" showErrorMessage="1" xr:uid="{5D55BF4E-FEF1-384B-B288-8CFFDBB981FA}">
          <x14:formula1>
            <xm:f>Values!$A$4:$A$10</xm:f>
          </x14:formula1>
          <xm:sqref>C21:C33</xm:sqref>
        </x14:dataValidation>
      </x14:dataValidation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I30"/>
  <sheetViews>
    <sheetView zoomScaleNormal="100" workbookViewId="0">
      <selection activeCell="D4" sqref="D4"/>
    </sheetView>
  </sheetViews>
  <sheetFormatPr baseColWidth="10" defaultColWidth="8.6640625" defaultRowHeight="15" x14ac:dyDescent="0.2"/>
  <cols>
    <col min="1" max="1" width="9.5" bestFit="1" customWidth="1"/>
    <col min="2" max="2" width="123.1640625" customWidth="1"/>
    <col min="3" max="3" width="22.5" bestFit="1" customWidth="1"/>
    <col min="4" max="4" width="28.83203125" bestFit="1" customWidth="1"/>
    <col min="6" max="7" width="9.1640625" hidden="1" customWidth="1"/>
  </cols>
  <sheetData>
    <row r="1" spans="1:4" ht="59.5" customHeight="1" x14ac:dyDescent="0.2">
      <c r="A1" s="37" t="s">
        <v>837</v>
      </c>
      <c r="B1" s="37"/>
      <c r="C1" s="37"/>
      <c r="D1" s="37"/>
    </row>
    <row r="5" spans="1:4" x14ac:dyDescent="0.2">
      <c r="C5" s="7" t="s">
        <v>124</v>
      </c>
      <c r="D5" s="12">
        <f>F29</f>
        <v>0</v>
      </c>
    </row>
    <row r="7" spans="1:4" x14ac:dyDescent="0.2">
      <c r="C7" s="10" t="s">
        <v>125</v>
      </c>
      <c r="D7" s="11">
        <f>G29</f>
        <v>1</v>
      </c>
    </row>
    <row r="10" spans="1:4" ht="15" customHeight="1" x14ac:dyDescent="0.2"/>
    <row r="20" spans="1:9" s="9" customFormat="1" ht="28.5" customHeight="1" x14ac:dyDescent="0.2">
      <c r="A20" s="8" t="s">
        <v>126</v>
      </c>
      <c r="B20" s="8" t="s">
        <v>127</v>
      </c>
      <c r="C20" s="8" t="s">
        <v>128</v>
      </c>
      <c r="D20" s="8" t="s">
        <v>129</v>
      </c>
    </row>
    <row r="21" spans="1:9" ht="28.5" customHeight="1" x14ac:dyDescent="0.2">
      <c r="A21" s="2" t="s">
        <v>838</v>
      </c>
      <c r="B21" s="20" t="s">
        <v>839</v>
      </c>
      <c r="C21" s="3" t="s">
        <v>474</v>
      </c>
      <c r="D21" s="3" t="s">
        <v>474</v>
      </c>
      <c r="F21" s="5">
        <f t="shared" ref="F21:F27" si="0">IF(C21="Question Not Answered",0,IF(C21="Not Applicable","",IF(C21="No Policy",0,IF(C21="Informal Policy",0.25,IF(C21="Partial Written Policy",0.5,IF(C21="Written Policy",0.75,IF(C21="Approved Written Policy",1,"INVALID")))))))</f>
        <v>0</v>
      </c>
      <c r="G21" s="5">
        <f t="shared" ref="G21:G27" si="1">IF(D21="Question Not Answered",0,IF(D21="Not Applicable","",IF(D21="Not Implemented",0,IF(D21="Parts of Policy Implemented",0.25,IF(D21="Implemented on Some Systems",0.5,IF(D21="Implemented on Most Systems",0.75,IF(D21="Implemented on All Systems",1,"INVALID")))))))</f>
        <v>0</v>
      </c>
    </row>
    <row r="22" spans="1:9" ht="28.5" customHeight="1" x14ac:dyDescent="0.2">
      <c r="A22" s="2" t="s">
        <v>840</v>
      </c>
      <c r="B22" s="20" t="s">
        <v>841</v>
      </c>
      <c r="C22" s="3" t="s">
        <v>474</v>
      </c>
      <c r="D22" s="3" t="s">
        <v>474</v>
      </c>
      <c r="F22" s="5">
        <f t="shared" si="0"/>
        <v>0</v>
      </c>
      <c r="G22" s="5">
        <f t="shared" si="1"/>
        <v>0</v>
      </c>
    </row>
    <row r="23" spans="1:9" ht="28.5" customHeight="1" x14ac:dyDescent="0.2">
      <c r="A23" s="2" t="s">
        <v>842</v>
      </c>
      <c r="B23" s="20" t="s">
        <v>843</v>
      </c>
      <c r="C23" s="3" t="s">
        <v>474</v>
      </c>
      <c r="D23" s="3" t="s">
        <v>474</v>
      </c>
      <c r="F23" s="5">
        <f t="shared" si="0"/>
        <v>0</v>
      </c>
      <c r="G23" s="5">
        <f t="shared" si="1"/>
        <v>0</v>
      </c>
    </row>
    <row r="24" spans="1:9" ht="28.5" customHeight="1" x14ac:dyDescent="0.2">
      <c r="A24" s="2" t="s">
        <v>844</v>
      </c>
      <c r="B24" s="20" t="s">
        <v>845</v>
      </c>
      <c r="C24" s="3" t="s">
        <v>474</v>
      </c>
      <c r="D24" s="3" t="s">
        <v>474</v>
      </c>
      <c r="F24" s="5">
        <f t="shared" si="0"/>
        <v>0</v>
      </c>
      <c r="G24" s="5">
        <f t="shared" si="1"/>
        <v>0</v>
      </c>
    </row>
    <row r="25" spans="1:9" ht="28.5" customHeight="1" x14ac:dyDescent="0.2">
      <c r="A25" s="2" t="s">
        <v>846</v>
      </c>
      <c r="B25" s="20" t="s">
        <v>847</v>
      </c>
      <c r="C25" s="3" t="s">
        <v>474</v>
      </c>
      <c r="D25" s="3" t="s">
        <v>474</v>
      </c>
      <c r="F25" s="5">
        <f t="shared" si="0"/>
        <v>0</v>
      </c>
      <c r="G25" s="5">
        <f t="shared" si="1"/>
        <v>0</v>
      </c>
    </row>
    <row r="26" spans="1:9" ht="28.5" customHeight="1" x14ac:dyDescent="0.2">
      <c r="A26" s="2" t="s">
        <v>848</v>
      </c>
      <c r="B26" s="20" t="s">
        <v>849</v>
      </c>
      <c r="C26" s="3" t="s">
        <v>474</v>
      </c>
      <c r="D26" s="3" t="s">
        <v>474</v>
      </c>
      <c r="F26" s="5">
        <f t="shared" si="0"/>
        <v>0</v>
      </c>
      <c r="G26" s="5">
        <f t="shared" si="1"/>
        <v>0</v>
      </c>
    </row>
    <row r="27" spans="1:9" ht="28.5" customHeight="1" x14ac:dyDescent="0.2">
      <c r="A27" s="2" t="s">
        <v>850</v>
      </c>
      <c r="B27" s="20" t="s">
        <v>851</v>
      </c>
      <c r="C27" s="3" t="s">
        <v>474</v>
      </c>
      <c r="D27" s="3" t="s">
        <v>474</v>
      </c>
      <c r="F27" s="5">
        <f t="shared" si="0"/>
        <v>0</v>
      </c>
      <c r="G27" s="5">
        <f t="shared" si="1"/>
        <v>0</v>
      </c>
    </row>
    <row r="28" spans="1:9" x14ac:dyDescent="0.2">
      <c r="F28" s="5">
        <f>AVERAGE(F21:F27)</f>
        <v>0</v>
      </c>
      <c r="G28" s="5">
        <f>AVERAGE(G21:G27)</f>
        <v>0</v>
      </c>
    </row>
    <row r="29" spans="1:9" x14ac:dyDescent="0.2">
      <c r="F29" s="6">
        <f>AVERAGE(F28:G28)</f>
        <v>0</v>
      </c>
      <c r="G29" s="6">
        <f>1-F29</f>
        <v>1</v>
      </c>
    </row>
    <row r="30" spans="1:9" ht="30" customHeight="1" x14ac:dyDescent="0.2">
      <c r="A30" s="38" t="s">
        <v>45</v>
      </c>
      <c r="B30" s="38"/>
      <c r="C30" s="38"/>
      <c r="D30" s="38"/>
      <c r="E30" s="16"/>
      <c r="F30" s="16"/>
      <c r="G30" s="16"/>
      <c r="H30" s="16"/>
      <c r="I30" s="16"/>
    </row>
  </sheetData>
  <mergeCells count="2">
    <mergeCell ref="A1:D1"/>
    <mergeCell ref="A30:D30"/>
  </mergeCells>
  <hyperlinks>
    <hyperlink ref="A30:C30" r:id="rId1" display="This work is licensed under the AuditScripts.com Terms of Service, which can be found at http://www.auditscripts.com/terms/. For Authorized Use Only." xr:uid="{00000000-0004-0000-2300-000000000000}"/>
  </hyperlinks>
  <pageMargins left="0.7" right="0.7" top="0.75" bottom="0.75" header="0.3" footer="0.3"/>
  <pageSetup orientation="portrait" r:id="rId2"/>
  <drawing r:id="rId3"/>
  <extLst>
    <ext xmlns:x14="http://schemas.microsoft.com/office/spreadsheetml/2009/9/main" uri="{78C0D931-6437-407d-A8EE-F0AAD7539E65}">
      <x14:conditionalFormattings>
        <x14:conditionalFormatting xmlns:xm="http://schemas.microsoft.com/office/excel/2006/main">
          <x14:cfRule type="cellIs" priority="1" operator="equal" id="{886D583D-7264-F842-9EDB-CC60A18BF911}">
            <xm:f>Values!$A$4</xm:f>
            <x14:dxf>
              <fill>
                <patternFill>
                  <bgColor rgb="FF00B0F0"/>
                </patternFill>
              </fill>
            </x14:dxf>
          </x14:cfRule>
          <x14:cfRule type="cellIs" priority="2" operator="equal" id="{157C9159-4381-F449-8C99-CB72D113F4F0}">
            <xm:f>Values!$A$5</xm:f>
            <x14:dxf>
              <fill>
                <patternFill>
                  <bgColor theme="2" tint="-9.9948118533890809E-2"/>
                </patternFill>
              </fill>
            </x14:dxf>
          </x14:cfRule>
          <x14:cfRule type="cellIs" priority="3" operator="equal" id="{6C963B25-3E78-9248-9B82-0C725F11F479}">
            <xm:f>Values!$A$6</xm:f>
            <x14:dxf>
              <fill>
                <patternFill>
                  <bgColor rgb="FFE74C3C"/>
                </patternFill>
              </fill>
            </x14:dxf>
          </x14:cfRule>
          <x14:cfRule type="cellIs" priority="4" operator="equal" id="{CC6896E0-30D7-E243-B05D-F0875DD50EA1}">
            <xm:f>Values!$A$7</xm:f>
            <x14:dxf>
              <fill>
                <patternFill>
                  <bgColor rgb="FFE67E22"/>
                </patternFill>
              </fill>
            </x14:dxf>
          </x14:cfRule>
          <x14:cfRule type="cellIs" priority="5" operator="equal" id="{0647875F-68FD-9244-BE81-2BA186120889}">
            <xm:f>Values!$A$8</xm:f>
            <x14:dxf>
              <fill>
                <patternFill>
                  <bgColor rgb="FFF39C12"/>
                </patternFill>
              </fill>
            </x14:dxf>
          </x14:cfRule>
          <x14:cfRule type="cellIs" priority="6" operator="equal" id="{E0FFBF15-CECA-304F-93CE-FA6762BB99A3}">
            <xm:f>Values!$A$9</xm:f>
            <x14:dxf>
              <fill>
                <patternFill>
                  <bgColor rgb="FFF1C40F"/>
                </patternFill>
              </fill>
            </x14:dxf>
          </x14:cfRule>
          <x14:cfRule type="cellIs" priority="7" operator="equal" id="{FDDDBD65-5938-574C-BD7C-145CBDAABA7A}">
            <xm:f>Values!$A$10</xm:f>
            <x14:dxf>
              <fill>
                <patternFill>
                  <bgColor rgb="FF27AE60"/>
                </patternFill>
              </fill>
            </x14:dxf>
          </x14:cfRule>
          <xm:sqref>C21:C27</xm:sqref>
        </x14:conditionalFormatting>
        <x14:conditionalFormatting xmlns:xm="http://schemas.microsoft.com/office/excel/2006/main">
          <x14:cfRule type="cellIs" priority="8" operator="equal" id="{9BBA60D3-773D-7346-8FB6-9735C5290207}">
            <xm:f>Values!$A$13</xm:f>
            <x14:dxf>
              <fill>
                <patternFill>
                  <bgColor rgb="FF00B0F0"/>
                </patternFill>
              </fill>
            </x14:dxf>
          </x14:cfRule>
          <x14:cfRule type="cellIs" priority="9" operator="equal" id="{1033D720-F30A-A549-976D-E91A94E5C8C0}">
            <xm:f>Values!$A$14</xm:f>
            <x14:dxf>
              <fill>
                <patternFill>
                  <bgColor theme="2" tint="-9.9948118533890809E-2"/>
                </patternFill>
              </fill>
            </x14:dxf>
          </x14:cfRule>
          <x14:cfRule type="cellIs" priority="10" operator="equal" id="{A41DF7C6-6E86-164E-BCE4-36D4E94F77F9}">
            <xm:f>Values!$A$15</xm:f>
            <x14:dxf>
              <fill>
                <patternFill>
                  <bgColor rgb="FFE74C3C"/>
                </patternFill>
              </fill>
            </x14:dxf>
          </x14:cfRule>
          <x14:cfRule type="cellIs" priority="11" operator="equal" id="{BECAE6F8-33F2-8749-93BD-1028202CC10E}">
            <xm:f>Values!$A$16</xm:f>
            <x14:dxf>
              <fill>
                <patternFill>
                  <bgColor rgb="FFE67E22"/>
                </patternFill>
              </fill>
            </x14:dxf>
          </x14:cfRule>
          <x14:cfRule type="cellIs" priority="12" operator="equal" id="{21C3B95E-A169-6C4C-A6B2-96E8DA4FF84A}">
            <xm:f>Values!$A$17</xm:f>
            <x14:dxf>
              <fill>
                <patternFill>
                  <bgColor rgb="FFF39C12"/>
                </patternFill>
              </fill>
            </x14:dxf>
          </x14:cfRule>
          <x14:cfRule type="cellIs" priority="13" operator="equal" id="{A586E0BB-894C-E54A-A0A1-6EC8A5CE184D}">
            <xm:f>Values!$A$18</xm:f>
            <x14:dxf>
              <fill>
                <patternFill>
                  <bgColor rgb="FFF1C40F"/>
                </patternFill>
              </fill>
            </x14:dxf>
          </x14:cfRule>
          <x14:cfRule type="cellIs" priority="14" operator="equal" id="{414F0737-E715-3041-8FB0-0D8D370E2EEF}">
            <xm:f>Values!$A$19</xm:f>
            <x14:dxf>
              <fill>
                <patternFill>
                  <bgColor rgb="FF27AE60"/>
                </patternFill>
              </fill>
            </x14:dxf>
          </x14:cfRule>
          <xm:sqref>D21:D27</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6EA31BE8-64ED-6F48-B778-2C77911CBFB8}">
          <x14:formula1>
            <xm:f>Values!$A$13:$A$19</xm:f>
          </x14:formula1>
          <xm:sqref>D21:D27</xm:sqref>
        </x14:dataValidation>
        <x14:dataValidation type="list" allowBlank="1" showInputMessage="1" showErrorMessage="1" xr:uid="{1443EF1C-B7C6-5743-9817-61742F55FDDC}">
          <x14:formula1>
            <xm:f>Values!$A$4:$A$10</xm:f>
          </x14:formula1>
          <xm:sqref>C21:C27</xm:sqref>
        </x14:dataValidation>
      </x14:dataValidation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I35"/>
  <sheetViews>
    <sheetView zoomScaleNormal="100" workbookViewId="0">
      <selection activeCell="D6" sqref="D6"/>
    </sheetView>
  </sheetViews>
  <sheetFormatPr baseColWidth="10" defaultColWidth="8.6640625" defaultRowHeight="15" x14ac:dyDescent="0.2"/>
  <cols>
    <col min="1" max="1" width="9.5" bestFit="1" customWidth="1"/>
    <col min="2" max="2" width="123.1640625" customWidth="1"/>
    <col min="3" max="3" width="22.5" bestFit="1" customWidth="1"/>
    <col min="4" max="4" width="28.83203125" bestFit="1" customWidth="1"/>
    <col min="6" max="7" width="9.1640625" hidden="1" customWidth="1"/>
  </cols>
  <sheetData>
    <row r="1" spans="1:4" ht="59.5" customHeight="1" x14ac:dyDescent="0.2">
      <c r="A1" s="37" t="s">
        <v>852</v>
      </c>
      <c r="B1" s="37"/>
      <c r="C1" s="37"/>
      <c r="D1" s="37"/>
    </row>
    <row r="5" spans="1:4" x14ac:dyDescent="0.2">
      <c r="C5" s="7" t="s">
        <v>124</v>
      </c>
      <c r="D5" s="12">
        <f>F34</f>
        <v>0</v>
      </c>
    </row>
    <row r="7" spans="1:4" x14ac:dyDescent="0.2">
      <c r="C7" s="10" t="s">
        <v>125</v>
      </c>
      <c r="D7" s="11">
        <f>G34</f>
        <v>1</v>
      </c>
    </row>
    <row r="10" spans="1:4" ht="15" customHeight="1" x14ac:dyDescent="0.2"/>
    <row r="20" spans="1:7" s="9" customFormat="1" ht="28.5" customHeight="1" x14ac:dyDescent="0.2">
      <c r="A20" s="8" t="s">
        <v>126</v>
      </c>
      <c r="B20" s="8" t="s">
        <v>127</v>
      </c>
      <c r="C20" s="8" t="s">
        <v>128</v>
      </c>
      <c r="D20" s="8" t="s">
        <v>129</v>
      </c>
    </row>
    <row r="21" spans="1:7" ht="28.5" customHeight="1" x14ac:dyDescent="0.2">
      <c r="A21" s="2" t="s">
        <v>853</v>
      </c>
      <c r="B21" s="20" t="s">
        <v>854</v>
      </c>
      <c r="C21" s="3" t="s">
        <v>474</v>
      </c>
      <c r="D21" s="3" t="s">
        <v>474</v>
      </c>
      <c r="F21" s="5">
        <f t="shared" ref="F21:F32" si="0">IF(C21="Question Not Answered",0,IF(C21="Not Applicable","",IF(C21="No Policy",0,IF(C21="Informal Policy",0.25,IF(C21="Partial Written Policy",0.5,IF(C21="Written Policy",0.75,IF(C21="Approved Written Policy",1,"INVALID")))))))</f>
        <v>0</v>
      </c>
      <c r="G21" s="5">
        <f t="shared" ref="G21:G32" si="1">IF(D21="Question Not Answered",0,IF(D21="Not Applicable","",IF(D21="Not Implemented",0,IF(D21="Parts of Policy Implemented",0.25,IF(D21="Implemented on Some Systems",0.5,IF(D21="Implemented on Most Systems",0.75,IF(D21="Implemented on All Systems",1,"INVALID")))))))</f>
        <v>0</v>
      </c>
    </row>
    <row r="22" spans="1:7" ht="28.5" customHeight="1" x14ac:dyDescent="0.2">
      <c r="A22" s="2" t="s">
        <v>855</v>
      </c>
      <c r="B22" s="20" t="s">
        <v>856</v>
      </c>
      <c r="C22" s="3" t="s">
        <v>474</v>
      </c>
      <c r="D22" s="3" t="s">
        <v>474</v>
      </c>
      <c r="F22" s="5">
        <f t="shared" si="0"/>
        <v>0</v>
      </c>
      <c r="G22" s="5">
        <f t="shared" si="1"/>
        <v>0</v>
      </c>
    </row>
    <row r="23" spans="1:7" ht="28.5" customHeight="1" x14ac:dyDescent="0.2">
      <c r="A23" s="2" t="s">
        <v>857</v>
      </c>
      <c r="B23" s="20" t="s">
        <v>858</v>
      </c>
      <c r="C23" s="3" t="s">
        <v>474</v>
      </c>
      <c r="D23" s="3" t="s">
        <v>474</v>
      </c>
      <c r="F23" s="5">
        <f t="shared" si="0"/>
        <v>0</v>
      </c>
      <c r="G23" s="5">
        <f t="shared" si="1"/>
        <v>0</v>
      </c>
    </row>
    <row r="24" spans="1:7" ht="28.5" customHeight="1" x14ac:dyDescent="0.2">
      <c r="A24" s="2" t="s">
        <v>859</v>
      </c>
      <c r="B24" s="20" t="s">
        <v>860</v>
      </c>
      <c r="C24" s="3" t="s">
        <v>474</v>
      </c>
      <c r="D24" s="3" t="s">
        <v>474</v>
      </c>
      <c r="F24" s="5">
        <f t="shared" si="0"/>
        <v>0</v>
      </c>
      <c r="G24" s="5">
        <f t="shared" si="1"/>
        <v>0</v>
      </c>
    </row>
    <row r="25" spans="1:7" ht="28.5" customHeight="1" x14ac:dyDescent="0.2">
      <c r="A25" s="2" t="s">
        <v>861</v>
      </c>
      <c r="B25" s="20" t="s">
        <v>862</v>
      </c>
      <c r="C25" s="3" t="s">
        <v>474</v>
      </c>
      <c r="D25" s="3" t="s">
        <v>474</v>
      </c>
      <c r="F25" s="5">
        <f t="shared" si="0"/>
        <v>0</v>
      </c>
      <c r="G25" s="5">
        <f t="shared" si="1"/>
        <v>0</v>
      </c>
    </row>
    <row r="26" spans="1:7" ht="28.5" customHeight="1" x14ac:dyDescent="0.2">
      <c r="A26" s="2" t="s">
        <v>863</v>
      </c>
      <c r="B26" s="20" t="s">
        <v>864</v>
      </c>
      <c r="C26" s="3" t="s">
        <v>474</v>
      </c>
      <c r="D26" s="3" t="s">
        <v>474</v>
      </c>
      <c r="F26" s="5">
        <f t="shared" si="0"/>
        <v>0</v>
      </c>
      <c r="G26" s="5">
        <f t="shared" si="1"/>
        <v>0</v>
      </c>
    </row>
    <row r="27" spans="1:7" ht="28.5" customHeight="1" x14ac:dyDescent="0.2">
      <c r="A27" s="2" t="s">
        <v>865</v>
      </c>
      <c r="B27" s="20" t="s">
        <v>866</v>
      </c>
      <c r="C27" s="3" t="s">
        <v>474</v>
      </c>
      <c r="D27" s="3" t="s">
        <v>474</v>
      </c>
      <c r="F27" s="5">
        <f t="shared" si="0"/>
        <v>0</v>
      </c>
      <c r="G27" s="5">
        <f t="shared" si="1"/>
        <v>0</v>
      </c>
    </row>
    <row r="28" spans="1:7" ht="28.5" customHeight="1" x14ac:dyDescent="0.2">
      <c r="A28" s="2" t="s">
        <v>867</v>
      </c>
      <c r="B28" s="20" t="s">
        <v>868</v>
      </c>
      <c r="C28" s="3" t="s">
        <v>474</v>
      </c>
      <c r="D28" s="3" t="s">
        <v>474</v>
      </c>
      <c r="F28" s="5">
        <f t="shared" si="0"/>
        <v>0</v>
      </c>
      <c r="G28" s="5">
        <f t="shared" si="1"/>
        <v>0</v>
      </c>
    </row>
    <row r="29" spans="1:7" ht="28.5" customHeight="1" x14ac:dyDescent="0.2">
      <c r="A29" s="2" t="s">
        <v>869</v>
      </c>
      <c r="B29" s="20" t="s">
        <v>870</v>
      </c>
      <c r="C29" s="3" t="s">
        <v>474</v>
      </c>
      <c r="D29" s="3" t="s">
        <v>474</v>
      </c>
      <c r="F29" s="5">
        <f t="shared" si="0"/>
        <v>0</v>
      </c>
      <c r="G29" s="5">
        <f t="shared" si="1"/>
        <v>0</v>
      </c>
    </row>
    <row r="30" spans="1:7" ht="28.5" customHeight="1" x14ac:dyDescent="0.2">
      <c r="A30" s="2" t="s">
        <v>871</v>
      </c>
      <c r="B30" s="20" t="s">
        <v>872</v>
      </c>
      <c r="C30" s="3" t="s">
        <v>474</v>
      </c>
      <c r="D30" s="3" t="s">
        <v>474</v>
      </c>
      <c r="F30" s="5">
        <f t="shared" si="0"/>
        <v>0</v>
      </c>
      <c r="G30" s="5">
        <f t="shared" si="1"/>
        <v>0</v>
      </c>
    </row>
    <row r="31" spans="1:7" ht="28.5" customHeight="1" x14ac:dyDescent="0.2">
      <c r="A31" s="2" t="s">
        <v>873</v>
      </c>
      <c r="B31" s="20" t="s">
        <v>874</v>
      </c>
      <c r="C31" s="3" t="s">
        <v>474</v>
      </c>
      <c r="D31" s="3" t="s">
        <v>474</v>
      </c>
      <c r="F31" s="5">
        <f t="shared" ref="F31" si="2">IF(C31="Question Not Answered",0,IF(C31="Not Applicable","",IF(C31="No Policy",0,IF(C31="Informal Policy",0.25,IF(C31="Partial Written Policy",0.5,IF(C31="Written Policy",0.75,IF(C31="Approved Written Policy",1,"INVALID")))))))</f>
        <v>0</v>
      </c>
      <c r="G31" s="5">
        <f t="shared" ref="G31" si="3">IF(D31="Question Not Answered",0,IF(D31="Not Applicable","",IF(D31="Not Implemented",0,IF(D31="Parts of Policy Implemented",0.25,IF(D31="Implemented on Some Systems",0.5,IF(D31="Implemented on Most Systems",0.75,IF(D31="Implemented on All Systems",1,"INVALID")))))))</f>
        <v>0</v>
      </c>
    </row>
    <row r="32" spans="1:7" ht="28.5" customHeight="1" x14ac:dyDescent="0.2">
      <c r="A32" s="2" t="s">
        <v>1444</v>
      </c>
      <c r="B32" s="20" t="s">
        <v>1445</v>
      </c>
      <c r="C32" s="3" t="s">
        <v>474</v>
      </c>
      <c r="D32" s="3" t="s">
        <v>474</v>
      </c>
      <c r="F32" s="5">
        <f t="shared" si="0"/>
        <v>0</v>
      </c>
      <c r="G32" s="5">
        <f t="shared" si="1"/>
        <v>0</v>
      </c>
    </row>
    <row r="33" spans="1:9" x14ac:dyDescent="0.2">
      <c r="F33" s="5">
        <f>AVERAGE(F21:F32)</f>
        <v>0</v>
      </c>
      <c r="G33" s="5">
        <f>AVERAGE(G21:G32)</f>
        <v>0</v>
      </c>
    </row>
    <row r="34" spans="1:9" x14ac:dyDescent="0.2">
      <c r="F34" s="6">
        <f>AVERAGE(F33:G33)</f>
        <v>0</v>
      </c>
      <c r="G34" s="6">
        <f>1-F34</f>
        <v>1</v>
      </c>
    </row>
    <row r="35" spans="1:9" ht="30" customHeight="1" x14ac:dyDescent="0.2">
      <c r="A35" s="38" t="s">
        <v>45</v>
      </c>
      <c r="B35" s="38"/>
      <c r="C35" s="38"/>
      <c r="D35" s="38"/>
      <c r="E35" s="16"/>
      <c r="F35" s="16"/>
      <c r="G35" s="16"/>
      <c r="H35" s="16"/>
      <c r="I35" s="16"/>
    </row>
  </sheetData>
  <mergeCells count="2">
    <mergeCell ref="A1:D1"/>
    <mergeCell ref="A35:D35"/>
  </mergeCells>
  <hyperlinks>
    <hyperlink ref="A35:C35" r:id="rId1" display="This work is licensed under the AuditScripts.com Terms of Service, which can be found at http://www.auditscripts.com/terms/. For Authorized Use Only." xr:uid="{00000000-0004-0000-2400-000000000000}"/>
  </hyperlinks>
  <pageMargins left="0.7" right="0.7" top="0.75" bottom="0.75" header="0.3" footer="0.3"/>
  <pageSetup orientation="portrait" r:id="rId2"/>
  <drawing r:id="rId3"/>
  <extLst>
    <ext xmlns:x14="http://schemas.microsoft.com/office/spreadsheetml/2009/9/main" uri="{78C0D931-6437-407d-A8EE-F0AAD7539E65}">
      <x14:conditionalFormattings>
        <x14:conditionalFormatting xmlns:xm="http://schemas.microsoft.com/office/excel/2006/main">
          <x14:cfRule type="cellIs" priority="1" operator="equal" id="{BF84728B-A6F1-0F43-B02A-FA3F72E8E8BD}">
            <xm:f>Values!$A$4</xm:f>
            <x14:dxf>
              <fill>
                <patternFill>
                  <bgColor rgb="FF00B0F0"/>
                </patternFill>
              </fill>
            </x14:dxf>
          </x14:cfRule>
          <x14:cfRule type="cellIs" priority="2" operator="equal" id="{C705C678-392A-9F4B-8DBF-28B930834175}">
            <xm:f>Values!$A$5</xm:f>
            <x14:dxf>
              <fill>
                <patternFill>
                  <bgColor theme="2" tint="-9.9948118533890809E-2"/>
                </patternFill>
              </fill>
            </x14:dxf>
          </x14:cfRule>
          <x14:cfRule type="cellIs" priority="3" operator="equal" id="{9AB6E8DE-5253-AC48-A8F7-0DA22944BF96}">
            <xm:f>Values!$A$6</xm:f>
            <x14:dxf>
              <fill>
                <patternFill>
                  <bgColor rgb="FFE74C3C"/>
                </patternFill>
              </fill>
            </x14:dxf>
          </x14:cfRule>
          <x14:cfRule type="cellIs" priority="4" operator="equal" id="{DD5E7013-63F8-164B-8C38-DB5FACAA4AB8}">
            <xm:f>Values!$A$7</xm:f>
            <x14:dxf>
              <fill>
                <patternFill>
                  <bgColor rgb="FFE67E22"/>
                </patternFill>
              </fill>
            </x14:dxf>
          </x14:cfRule>
          <x14:cfRule type="cellIs" priority="5" operator="equal" id="{5EABCC05-0FC5-644B-B031-C400C85FA423}">
            <xm:f>Values!$A$8</xm:f>
            <x14:dxf>
              <fill>
                <patternFill>
                  <bgColor rgb="FFF39C12"/>
                </patternFill>
              </fill>
            </x14:dxf>
          </x14:cfRule>
          <x14:cfRule type="cellIs" priority="6" operator="equal" id="{59BC49A2-14D3-6D4D-AABA-682C4AE1BCC0}">
            <xm:f>Values!$A$9</xm:f>
            <x14:dxf>
              <fill>
                <patternFill>
                  <bgColor rgb="FFF1C40F"/>
                </patternFill>
              </fill>
            </x14:dxf>
          </x14:cfRule>
          <x14:cfRule type="cellIs" priority="7" operator="equal" id="{BF48B962-8BF0-6141-AF09-122EECA13FED}">
            <xm:f>Values!$A$10</xm:f>
            <x14:dxf>
              <fill>
                <patternFill>
                  <bgColor rgb="FF27AE60"/>
                </patternFill>
              </fill>
            </x14:dxf>
          </x14:cfRule>
          <xm:sqref>C21:C32</xm:sqref>
        </x14:conditionalFormatting>
        <x14:conditionalFormatting xmlns:xm="http://schemas.microsoft.com/office/excel/2006/main">
          <x14:cfRule type="cellIs" priority="8" operator="equal" id="{A22F590F-BE99-B148-BC13-348F641A0638}">
            <xm:f>Values!$A$13</xm:f>
            <x14:dxf>
              <fill>
                <patternFill>
                  <bgColor rgb="FF00B0F0"/>
                </patternFill>
              </fill>
            </x14:dxf>
          </x14:cfRule>
          <x14:cfRule type="cellIs" priority="9" operator="equal" id="{3971CD71-FDAE-EA46-88C0-A8C120B2EAD9}">
            <xm:f>Values!$A$14</xm:f>
            <x14:dxf>
              <fill>
                <patternFill>
                  <bgColor theme="2" tint="-9.9948118533890809E-2"/>
                </patternFill>
              </fill>
            </x14:dxf>
          </x14:cfRule>
          <x14:cfRule type="cellIs" priority="10" operator="equal" id="{4D00948C-EAA3-1341-9E22-C500DE758B1E}">
            <xm:f>Values!$A$15</xm:f>
            <x14:dxf>
              <fill>
                <patternFill>
                  <bgColor rgb="FFE74C3C"/>
                </patternFill>
              </fill>
            </x14:dxf>
          </x14:cfRule>
          <x14:cfRule type="cellIs" priority="11" operator="equal" id="{E4A4FB95-C50C-E440-B821-2AB838F91424}">
            <xm:f>Values!$A$16</xm:f>
            <x14:dxf>
              <fill>
                <patternFill>
                  <bgColor rgb="FFE67E22"/>
                </patternFill>
              </fill>
            </x14:dxf>
          </x14:cfRule>
          <x14:cfRule type="cellIs" priority="12" operator="equal" id="{70589E67-A663-A342-AA7B-B5036112CF01}">
            <xm:f>Values!$A$17</xm:f>
            <x14:dxf>
              <fill>
                <patternFill>
                  <bgColor rgb="FFF39C12"/>
                </patternFill>
              </fill>
            </x14:dxf>
          </x14:cfRule>
          <x14:cfRule type="cellIs" priority="13" operator="equal" id="{14F877AB-C979-704E-9C42-EF684716B056}">
            <xm:f>Values!$A$18</xm:f>
            <x14:dxf>
              <fill>
                <patternFill>
                  <bgColor rgb="FFF1C40F"/>
                </patternFill>
              </fill>
            </x14:dxf>
          </x14:cfRule>
          <x14:cfRule type="cellIs" priority="14" operator="equal" id="{5E18963C-743F-934E-BB07-85A30F5A2EBA}">
            <xm:f>Values!$A$19</xm:f>
            <x14:dxf>
              <fill>
                <patternFill>
                  <bgColor rgb="FF27AE60"/>
                </patternFill>
              </fill>
            </x14:dxf>
          </x14:cfRule>
          <xm:sqref>D21:D32</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A970745A-3447-884F-8342-1E0EC178BD05}">
          <x14:formula1>
            <xm:f>Values!$A$13:$A$19</xm:f>
          </x14:formula1>
          <xm:sqref>D21:D32</xm:sqref>
        </x14:dataValidation>
        <x14:dataValidation type="list" allowBlank="1" showInputMessage="1" showErrorMessage="1" xr:uid="{91877CF7-C8A1-AD4F-B29A-7BFB18BCCB2C}">
          <x14:formula1>
            <xm:f>Values!$A$4:$A$10</xm:f>
          </x14:formula1>
          <xm:sqref>C21:C32</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I34"/>
  <sheetViews>
    <sheetView zoomScaleNormal="100" workbookViewId="0">
      <selection activeCell="D4" sqref="D4"/>
    </sheetView>
  </sheetViews>
  <sheetFormatPr baseColWidth="10" defaultColWidth="8.6640625" defaultRowHeight="15" x14ac:dyDescent="0.2"/>
  <cols>
    <col min="1" max="1" width="9.5" bestFit="1" customWidth="1"/>
    <col min="2" max="2" width="123.1640625" customWidth="1"/>
    <col min="3" max="3" width="22.5" bestFit="1" customWidth="1"/>
    <col min="4" max="4" width="28.83203125" bestFit="1" customWidth="1"/>
    <col min="6" max="7" width="9.1640625" hidden="1" customWidth="1"/>
  </cols>
  <sheetData>
    <row r="1" spans="1:4" ht="59.5" customHeight="1" x14ac:dyDescent="0.2">
      <c r="A1" s="37" t="s">
        <v>875</v>
      </c>
      <c r="B1" s="37"/>
      <c r="C1" s="37"/>
      <c r="D1" s="37"/>
    </row>
    <row r="5" spans="1:4" x14ac:dyDescent="0.2">
      <c r="C5" s="7" t="s">
        <v>124</v>
      </c>
      <c r="D5" s="12">
        <f>F33</f>
        <v>0</v>
      </c>
    </row>
    <row r="7" spans="1:4" x14ac:dyDescent="0.2">
      <c r="C7" s="10" t="s">
        <v>125</v>
      </c>
      <c r="D7" s="11">
        <f>G33</f>
        <v>1</v>
      </c>
    </row>
    <row r="10" spans="1:4" ht="15" customHeight="1" x14ac:dyDescent="0.2"/>
    <row r="20" spans="1:7" s="9" customFormat="1" ht="28.5" customHeight="1" x14ac:dyDescent="0.2">
      <c r="A20" s="8" t="s">
        <v>126</v>
      </c>
      <c r="B20" s="8" t="s">
        <v>127</v>
      </c>
      <c r="C20" s="8" t="s">
        <v>128</v>
      </c>
      <c r="D20" s="8" t="s">
        <v>129</v>
      </c>
    </row>
    <row r="21" spans="1:7" ht="28.5" customHeight="1" x14ac:dyDescent="0.2">
      <c r="A21" s="2" t="s">
        <v>876</v>
      </c>
      <c r="B21" s="20" t="s">
        <v>877</v>
      </c>
      <c r="C21" s="3" t="s">
        <v>474</v>
      </c>
      <c r="D21" s="3" t="s">
        <v>474</v>
      </c>
      <c r="F21" s="5">
        <f t="shared" ref="F21:F31" si="0">IF(C21="Question Not Answered",0,IF(C21="Not Applicable","",IF(C21="No Policy",0,IF(C21="Informal Policy",0.25,IF(C21="Partial Written Policy",0.5,IF(C21="Written Policy",0.75,IF(C21="Approved Written Policy",1,"INVALID")))))))</f>
        <v>0</v>
      </c>
      <c r="G21" s="5">
        <f t="shared" ref="G21:G31" si="1">IF(D21="Question Not Answered",0,IF(D21="Not Applicable","",IF(D21="Not Implemented",0,IF(D21="Parts of Policy Implemented",0.25,IF(D21="Implemented on Some Systems",0.5,IF(D21="Implemented on Most Systems",0.75,IF(D21="Implemented on All Systems",1,"INVALID")))))))</f>
        <v>0</v>
      </c>
    </row>
    <row r="22" spans="1:7" ht="28.5" customHeight="1" x14ac:dyDescent="0.2">
      <c r="A22" s="2" t="s">
        <v>878</v>
      </c>
      <c r="B22" s="20" t="s">
        <v>879</v>
      </c>
      <c r="C22" s="3" t="s">
        <v>474</v>
      </c>
      <c r="D22" s="3" t="s">
        <v>474</v>
      </c>
      <c r="F22" s="5">
        <f t="shared" si="0"/>
        <v>0</v>
      </c>
      <c r="G22" s="5">
        <f t="shared" si="1"/>
        <v>0</v>
      </c>
    </row>
    <row r="23" spans="1:7" ht="28.5" customHeight="1" x14ac:dyDescent="0.2">
      <c r="A23" s="2" t="s">
        <v>880</v>
      </c>
      <c r="B23" s="20" t="s">
        <v>881</v>
      </c>
      <c r="C23" s="3" t="s">
        <v>474</v>
      </c>
      <c r="D23" s="3" t="s">
        <v>474</v>
      </c>
      <c r="F23" s="5">
        <f t="shared" si="0"/>
        <v>0</v>
      </c>
      <c r="G23" s="5">
        <f t="shared" si="1"/>
        <v>0</v>
      </c>
    </row>
    <row r="24" spans="1:7" ht="28.5" customHeight="1" x14ac:dyDescent="0.2">
      <c r="A24" s="2" t="s">
        <v>882</v>
      </c>
      <c r="B24" s="20" t="s">
        <v>883</v>
      </c>
      <c r="C24" s="3" t="s">
        <v>474</v>
      </c>
      <c r="D24" s="3" t="s">
        <v>474</v>
      </c>
      <c r="F24" s="5">
        <f t="shared" si="0"/>
        <v>0</v>
      </c>
      <c r="G24" s="5">
        <f t="shared" si="1"/>
        <v>0</v>
      </c>
    </row>
    <row r="25" spans="1:7" ht="28.5" customHeight="1" x14ac:dyDescent="0.2">
      <c r="A25" s="2" t="s">
        <v>884</v>
      </c>
      <c r="B25" s="20" t="s">
        <v>885</v>
      </c>
      <c r="C25" s="3" t="s">
        <v>474</v>
      </c>
      <c r="D25" s="3" t="s">
        <v>474</v>
      </c>
      <c r="F25" s="5">
        <f t="shared" si="0"/>
        <v>0</v>
      </c>
      <c r="G25" s="5">
        <f t="shared" si="1"/>
        <v>0</v>
      </c>
    </row>
    <row r="26" spans="1:7" ht="28.5" customHeight="1" x14ac:dyDescent="0.2">
      <c r="A26" s="2" t="s">
        <v>886</v>
      </c>
      <c r="B26" s="20" t="s">
        <v>887</v>
      </c>
      <c r="C26" s="3" t="s">
        <v>474</v>
      </c>
      <c r="D26" s="3" t="s">
        <v>474</v>
      </c>
      <c r="F26" s="5">
        <f t="shared" si="0"/>
        <v>0</v>
      </c>
      <c r="G26" s="5">
        <f t="shared" si="1"/>
        <v>0</v>
      </c>
    </row>
    <row r="27" spans="1:7" ht="28.5" customHeight="1" x14ac:dyDescent="0.2">
      <c r="A27" s="2" t="s">
        <v>888</v>
      </c>
      <c r="B27" s="20" t="s">
        <v>889</v>
      </c>
      <c r="C27" s="3" t="s">
        <v>474</v>
      </c>
      <c r="D27" s="3" t="s">
        <v>474</v>
      </c>
      <c r="F27" s="5">
        <f t="shared" si="0"/>
        <v>0</v>
      </c>
      <c r="G27" s="5">
        <f t="shared" si="1"/>
        <v>0</v>
      </c>
    </row>
    <row r="28" spans="1:7" ht="28.5" customHeight="1" x14ac:dyDescent="0.2">
      <c r="A28" s="2" t="s">
        <v>890</v>
      </c>
      <c r="B28" s="20" t="s">
        <v>891</v>
      </c>
      <c r="C28" s="3" t="s">
        <v>474</v>
      </c>
      <c r="D28" s="3" t="s">
        <v>474</v>
      </c>
      <c r="F28" s="5">
        <f t="shared" si="0"/>
        <v>0</v>
      </c>
      <c r="G28" s="5">
        <f t="shared" si="1"/>
        <v>0</v>
      </c>
    </row>
    <row r="29" spans="1:7" ht="28.5" customHeight="1" x14ac:dyDescent="0.2">
      <c r="A29" s="2" t="s">
        <v>892</v>
      </c>
      <c r="B29" s="20" t="s">
        <v>893</v>
      </c>
      <c r="C29" s="3" t="s">
        <v>474</v>
      </c>
      <c r="D29" s="3" t="s">
        <v>474</v>
      </c>
      <c r="F29" s="5">
        <f t="shared" si="0"/>
        <v>0</v>
      </c>
      <c r="G29" s="5">
        <f t="shared" si="1"/>
        <v>0</v>
      </c>
    </row>
    <row r="30" spans="1:7" ht="28.5" customHeight="1" x14ac:dyDescent="0.2">
      <c r="A30" s="2" t="s">
        <v>894</v>
      </c>
      <c r="B30" s="20" t="s">
        <v>895</v>
      </c>
      <c r="C30" s="3" t="s">
        <v>474</v>
      </c>
      <c r="D30" s="3" t="s">
        <v>474</v>
      </c>
      <c r="F30" s="5">
        <f t="shared" si="0"/>
        <v>0</v>
      </c>
      <c r="G30" s="5">
        <f t="shared" si="1"/>
        <v>0</v>
      </c>
    </row>
    <row r="31" spans="1:7" ht="28.5" customHeight="1" x14ac:dyDescent="0.2">
      <c r="A31" s="2" t="s">
        <v>896</v>
      </c>
      <c r="B31" s="20" t="s">
        <v>897</v>
      </c>
      <c r="C31" s="3" t="s">
        <v>474</v>
      </c>
      <c r="D31" s="3" t="s">
        <v>474</v>
      </c>
      <c r="F31" s="5">
        <f t="shared" si="0"/>
        <v>0</v>
      </c>
      <c r="G31" s="5">
        <f t="shared" si="1"/>
        <v>0</v>
      </c>
    </row>
    <row r="32" spans="1:7" x14ac:dyDescent="0.2">
      <c r="F32" s="5">
        <f>AVERAGE(F21:F31)</f>
        <v>0</v>
      </c>
      <c r="G32" s="5">
        <f>AVERAGE(G21:G31)</f>
        <v>0</v>
      </c>
    </row>
    <row r="33" spans="1:9" x14ac:dyDescent="0.2">
      <c r="F33" s="6">
        <f>AVERAGE(F32:G32)</f>
        <v>0</v>
      </c>
      <c r="G33" s="6">
        <f>1-F33</f>
        <v>1</v>
      </c>
    </row>
    <row r="34" spans="1:9" ht="30" customHeight="1" x14ac:dyDescent="0.2">
      <c r="A34" s="38" t="s">
        <v>45</v>
      </c>
      <c r="B34" s="38"/>
      <c r="C34" s="38"/>
      <c r="D34" s="38"/>
      <c r="E34" s="16"/>
      <c r="F34" s="16"/>
      <c r="G34" s="16"/>
      <c r="H34" s="16"/>
      <c r="I34" s="16"/>
    </row>
  </sheetData>
  <mergeCells count="2">
    <mergeCell ref="A1:D1"/>
    <mergeCell ref="A34:D34"/>
  </mergeCells>
  <hyperlinks>
    <hyperlink ref="A34:C34" r:id="rId1" display="This work is licensed under the AuditScripts.com Terms of Service, which can be found at http://www.auditscripts.com/terms/. For Authorized Use Only." xr:uid="{00000000-0004-0000-2500-000000000000}"/>
  </hyperlinks>
  <pageMargins left="0.7" right="0.7" top="0.75" bottom="0.75" header="0.3" footer="0.3"/>
  <pageSetup orientation="portrait" r:id="rId2"/>
  <drawing r:id="rId3"/>
  <extLst>
    <ext xmlns:x14="http://schemas.microsoft.com/office/spreadsheetml/2009/9/main" uri="{78C0D931-6437-407d-A8EE-F0AAD7539E65}">
      <x14:conditionalFormattings>
        <x14:conditionalFormatting xmlns:xm="http://schemas.microsoft.com/office/excel/2006/main">
          <x14:cfRule type="cellIs" priority="1" operator="equal" id="{0003FBA0-6610-4448-8E52-60449FCC7D3D}">
            <xm:f>Values!$A$4</xm:f>
            <x14:dxf>
              <fill>
                <patternFill>
                  <bgColor rgb="FF00B0F0"/>
                </patternFill>
              </fill>
            </x14:dxf>
          </x14:cfRule>
          <x14:cfRule type="cellIs" priority="2" operator="equal" id="{026D9D16-8AC3-644C-9923-ACFCDEFA795F}">
            <xm:f>Values!$A$5</xm:f>
            <x14:dxf>
              <fill>
                <patternFill>
                  <bgColor theme="2" tint="-9.9948118533890809E-2"/>
                </patternFill>
              </fill>
            </x14:dxf>
          </x14:cfRule>
          <x14:cfRule type="cellIs" priority="3" operator="equal" id="{AF39986C-3DCC-7A49-AE2E-CE0174209604}">
            <xm:f>Values!$A$6</xm:f>
            <x14:dxf>
              <fill>
                <patternFill>
                  <bgColor rgb="FFE74C3C"/>
                </patternFill>
              </fill>
            </x14:dxf>
          </x14:cfRule>
          <x14:cfRule type="cellIs" priority="4" operator="equal" id="{A5BC0B39-9EE1-614D-A505-553A80DF4429}">
            <xm:f>Values!$A$7</xm:f>
            <x14:dxf>
              <fill>
                <patternFill>
                  <bgColor rgb="FFE67E22"/>
                </patternFill>
              </fill>
            </x14:dxf>
          </x14:cfRule>
          <x14:cfRule type="cellIs" priority="5" operator="equal" id="{5241F7F7-18FB-0C4C-85C0-75DDC60A12A9}">
            <xm:f>Values!$A$8</xm:f>
            <x14:dxf>
              <fill>
                <patternFill>
                  <bgColor rgb="FFF39C12"/>
                </patternFill>
              </fill>
            </x14:dxf>
          </x14:cfRule>
          <x14:cfRule type="cellIs" priority="6" operator="equal" id="{07682F7C-F4FE-284E-BF80-7463B229DA4F}">
            <xm:f>Values!$A$9</xm:f>
            <x14:dxf>
              <fill>
                <patternFill>
                  <bgColor rgb="FFF1C40F"/>
                </patternFill>
              </fill>
            </x14:dxf>
          </x14:cfRule>
          <x14:cfRule type="cellIs" priority="7" operator="equal" id="{A863A68A-8DE8-E144-94C6-B343890795AF}">
            <xm:f>Values!$A$10</xm:f>
            <x14:dxf>
              <fill>
                <patternFill>
                  <bgColor rgb="FF27AE60"/>
                </patternFill>
              </fill>
            </x14:dxf>
          </x14:cfRule>
          <xm:sqref>C21:C31</xm:sqref>
        </x14:conditionalFormatting>
        <x14:conditionalFormatting xmlns:xm="http://schemas.microsoft.com/office/excel/2006/main">
          <x14:cfRule type="cellIs" priority="8" operator="equal" id="{CA951A85-FC62-0C42-AABE-1F5C3865046E}">
            <xm:f>Values!$A$13</xm:f>
            <x14:dxf>
              <fill>
                <patternFill>
                  <bgColor rgb="FF00B0F0"/>
                </patternFill>
              </fill>
            </x14:dxf>
          </x14:cfRule>
          <x14:cfRule type="cellIs" priority="9" operator="equal" id="{B33D2708-9788-AC4A-A664-6EAD7699BF20}">
            <xm:f>Values!$A$14</xm:f>
            <x14:dxf>
              <fill>
                <patternFill>
                  <bgColor theme="2" tint="-9.9948118533890809E-2"/>
                </patternFill>
              </fill>
            </x14:dxf>
          </x14:cfRule>
          <x14:cfRule type="cellIs" priority="10" operator="equal" id="{7C0EFA33-7B45-8E42-8655-627A4D12A234}">
            <xm:f>Values!$A$15</xm:f>
            <x14:dxf>
              <fill>
                <patternFill>
                  <bgColor rgb="FFE74C3C"/>
                </patternFill>
              </fill>
            </x14:dxf>
          </x14:cfRule>
          <x14:cfRule type="cellIs" priority="11" operator="equal" id="{E79D08DB-05BD-F04C-BD0E-D91F43AEBEF3}">
            <xm:f>Values!$A$16</xm:f>
            <x14:dxf>
              <fill>
                <patternFill>
                  <bgColor rgb="FFE67E22"/>
                </patternFill>
              </fill>
            </x14:dxf>
          </x14:cfRule>
          <x14:cfRule type="cellIs" priority="12" operator="equal" id="{DD1383C6-EE20-1845-A6AE-5B6F3AA20BC8}">
            <xm:f>Values!$A$17</xm:f>
            <x14:dxf>
              <fill>
                <patternFill>
                  <bgColor rgb="FFF39C12"/>
                </patternFill>
              </fill>
            </x14:dxf>
          </x14:cfRule>
          <x14:cfRule type="cellIs" priority="13" operator="equal" id="{3E9C9E38-B6E7-F04A-812F-0DAB80840C25}">
            <xm:f>Values!$A$18</xm:f>
            <x14:dxf>
              <fill>
                <patternFill>
                  <bgColor rgb="FFF1C40F"/>
                </patternFill>
              </fill>
            </x14:dxf>
          </x14:cfRule>
          <x14:cfRule type="cellIs" priority="14" operator="equal" id="{ED635579-C2D5-3D43-A6EE-74CFCB29B452}">
            <xm:f>Values!$A$19</xm:f>
            <x14:dxf>
              <fill>
                <patternFill>
                  <bgColor rgb="FF27AE60"/>
                </patternFill>
              </fill>
            </x14:dxf>
          </x14:cfRule>
          <xm:sqref>D21:D31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5C362FC2-AD4C-1D44-A47A-17970C6A0802}">
          <x14:formula1>
            <xm:f>Values!$A$13:$A$19</xm:f>
          </x14:formula1>
          <xm:sqref>D21:D31</xm:sqref>
        </x14:dataValidation>
        <x14:dataValidation type="list" allowBlank="1" showInputMessage="1" showErrorMessage="1" xr:uid="{EA2D0D54-8934-7442-ACEB-BB139A189C2C}">
          <x14:formula1>
            <xm:f>Values!$A$4:$A$10</xm:f>
          </x14:formula1>
          <xm:sqref>C21:C31</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I31"/>
  <sheetViews>
    <sheetView zoomScaleNormal="100" workbookViewId="0">
      <selection activeCell="D4" sqref="D4"/>
    </sheetView>
  </sheetViews>
  <sheetFormatPr baseColWidth="10" defaultColWidth="8.6640625" defaultRowHeight="15" x14ac:dyDescent="0.2"/>
  <cols>
    <col min="1" max="1" width="9.5" bestFit="1" customWidth="1"/>
    <col min="2" max="2" width="123.1640625" customWidth="1"/>
    <col min="3" max="3" width="22.5" bestFit="1" customWidth="1"/>
    <col min="4" max="4" width="28.83203125" bestFit="1" customWidth="1"/>
    <col min="6" max="7" width="9.1640625" hidden="1" customWidth="1"/>
  </cols>
  <sheetData>
    <row r="1" spans="1:4" ht="59.5" customHeight="1" x14ac:dyDescent="0.2">
      <c r="A1" s="37" t="s">
        <v>898</v>
      </c>
      <c r="B1" s="37"/>
      <c r="C1" s="37"/>
      <c r="D1" s="37"/>
    </row>
    <row r="5" spans="1:4" x14ac:dyDescent="0.2">
      <c r="C5" s="7" t="s">
        <v>124</v>
      </c>
      <c r="D5" s="12">
        <f>F30</f>
        <v>0</v>
      </c>
    </row>
    <row r="7" spans="1:4" x14ac:dyDescent="0.2">
      <c r="C7" s="10" t="s">
        <v>125</v>
      </c>
      <c r="D7" s="11">
        <f>G30</f>
        <v>1</v>
      </c>
    </row>
    <row r="10" spans="1:4" ht="15" customHeight="1" x14ac:dyDescent="0.2"/>
    <row r="20" spans="1:9" s="9" customFormat="1" ht="28.5" customHeight="1" x14ac:dyDescent="0.2">
      <c r="A20" s="8" t="s">
        <v>126</v>
      </c>
      <c r="B20" s="8" t="s">
        <v>127</v>
      </c>
      <c r="C20" s="8" t="s">
        <v>128</v>
      </c>
      <c r="D20" s="8" t="s">
        <v>129</v>
      </c>
    </row>
    <row r="21" spans="1:9" ht="28.5" customHeight="1" x14ac:dyDescent="0.2">
      <c r="A21" s="2" t="s">
        <v>899</v>
      </c>
      <c r="B21" s="20" t="s">
        <v>900</v>
      </c>
      <c r="C21" s="3" t="s">
        <v>474</v>
      </c>
      <c r="D21" s="3" t="s">
        <v>474</v>
      </c>
      <c r="F21" s="5">
        <f t="shared" ref="F21:F28" si="0">IF(C21="Question Not Answered",0,IF(C21="Not Applicable","",IF(C21="No Policy",0,IF(C21="Informal Policy",0.25,IF(C21="Partial Written Policy",0.5,IF(C21="Written Policy",0.75,IF(C21="Approved Written Policy",1,"INVALID")))))))</f>
        <v>0</v>
      </c>
      <c r="G21" s="5">
        <f t="shared" ref="G21:G28" si="1">IF(D21="Question Not Answered",0,IF(D21="Not Applicable","",IF(D21="Not Implemented",0,IF(D21="Parts of Policy Implemented",0.25,IF(D21="Implemented on Some Systems",0.5,IF(D21="Implemented on Most Systems",0.75,IF(D21="Implemented on All Systems",1,"INVALID")))))))</f>
        <v>0</v>
      </c>
    </row>
    <row r="22" spans="1:9" ht="28.5" customHeight="1" x14ac:dyDescent="0.2">
      <c r="A22" s="2" t="s">
        <v>901</v>
      </c>
      <c r="B22" s="20" t="s">
        <v>902</v>
      </c>
      <c r="C22" s="3" t="s">
        <v>474</v>
      </c>
      <c r="D22" s="3" t="s">
        <v>474</v>
      </c>
      <c r="F22" s="5">
        <f t="shared" si="0"/>
        <v>0</v>
      </c>
      <c r="G22" s="5">
        <f t="shared" si="1"/>
        <v>0</v>
      </c>
    </row>
    <row r="23" spans="1:9" ht="28.5" customHeight="1" x14ac:dyDescent="0.2">
      <c r="A23" s="2" t="s">
        <v>903</v>
      </c>
      <c r="B23" s="20" t="s">
        <v>904</v>
      </c>
      <c r="C23" s="3" t="s">
        <v>474</v>
      </c>
      <c r="D23" s="3" t="s">
        <v>474</v>
      </c>
      <c r="F23" s="5">
        <f t="shared" si="0"/>
        <v>0</v>
      </c>
      <c r="G23" s="5">
        <f t="shared" si="1"/>
        <v>0</v>
      </c>
    </row>
    <row r="24" spans="1:9" ht="28.5" customHeight="1" x14ac:dyDescent="0.2">
      <c r="A24" s="2" t="s">
        <v>905</v>
      </c>
      <c r="B24" s="20" t="s">
        <v>906</v>
      </c>
      <c r="C24" s="3" t="s">
        <v>474</v>
      </c>
      <c r="D24" s="3" t="s">
        <v>474</v>
      </c>
      <c r="F24" s="5">
        <f t="shared" si="0"/>
        <v>0</v>
      </c>
      <c r="G24" s="5">
        <f t="shared" si="1"/>
        <v>0</v>
      </c>
    </row>
    <row r="25" spans="1:9" ht="28.5" customHeight="1" x14ac:dyDescent="0.2">
      <c r="A25" s="2" t="s">
        <v>907</v>
      </c>
      <c r="B25" s="20" t="s">
        <v>908</v>
      </c>
      <c r="C25" s="3" t="s">
        <v>474</v>
      </c>
      <c r="D25" s="3" t="s">
        <v>474</v>
      </c>
      <c r="F25" s="5">
        <f t="shared" si="0"/>
        <v>0</v>
      </c>
      <c r="G25" s="5">
        <f t="shared" si="1"/>
        <v>0</v>
      </c>
    </row>
    <row r="26" spans="1:9" ht="28.5" customHeight="1" x14ac:dyDescent="0.2">
      <c r="A26" s="2" t="s">
        <v>909</v>
      </c>
      <c r="B26" s="20" t="s">
        <v>910</v>
      </c>
      <c r="C26" s="3" t="s">
        <v>474</v>
      </c>
      <c r="D26" s="3" t="s">
        <v>474</v>
      </c>
      <c r="F26" s="5">
        <f t="shared" si="0"/>
        <v>0</v>
      </c>
      <c r="G26" s="5">
        <f t="shared" si="1"/>
        <v>0</v>
      </c>
    </row>
    <row r="27" spans="1:9" ht="28.5" customHeight="1" x14ac:dyDescent="0.2">
      <c r="A27" s="2" t="s">
        <v>911</v>
      </c>
      <c r="B27" s="20" t="s">
        <v>912</v>
      </c>
      <c r="C27" s="3" t="s">
        <v>474</v>
      </c>
      <c r="D27" s="3" t="s">
        <v>474</v>
      </c>
      <c r="F27" s="5">
        <f t="shared" si="0"/>
        <v>0</v>
      </c>
      <c r="G27" s="5">
        <f t="shared" si="1"/>
        <v>0</v>
      </c>
    </row>
    <row r="28" spans="1:9" ht="28.5" customHeight="1" x14ac:dyDescent="0.2">
      <c r="A28" s="2" t="s">
        <v>913</v>
      </c>
      <c r="B28" s="20" t="s">
        <v>914</v>
      </c>
      <c r="C28" s="3" t="s">
        <v>474</v>
      </c>
      <c r="D28" s="3" t="s">
        <v>474</v>
      </c>
      <c r="F28" s="5">
        <f t="shared" si="0"/>
        <v>0</v>
      </c>
      <c r="G28" s="5">
        <f t="shared" si="1"/>
        <v>0</v>
      </c>
    </row>
    <row r="29" spans="1:9" x14ac:dyDescent="0.2">
      <c r="F29" s="5">
        <f>AVERAGE(F21:F28)</f>
        <v>0</v>
      </c>
      <c r="G29" s="5">
        <f>AVERAGE(G21:G28)</f>
        <v>0</v>
      </c>
    </row>
    <row r="30" spans="1:9" x14ac:dyDescent="0.2">
      <c r="F30" s="6">
        <f>AVERAGE(F29:G29)</f>
        <v>0</v>
      </c>
      <c r="G30" s="6">
        <f>1-F30</f>
        <v>1</v>
      </c>
    </row>
    <row r="31" spans="1:9" ht="30" customHeight="1" x14ac:dyDescent="0.2">
      <c r="A31" s="38" t="s">
        <v>45</v>
      </c>
      <c r="B31" s="38"/>
      <c r="C31" s="38"/>
      <c r="D31" s="38"/>
      <c r="E31" s="16"/>
      <c r="F31" s="16"/>
      <c r="G31" s="16"/>
      <c r="H31" s="16"/>
      <c r="I31" s="16"/>
    </row>
  </sheetData>
  <mergeCells count="2">
    <mergeCell ref="A1:D1"/>
    <mergeCell ref="A31:D31"/>
  </mergeCells>
  <hyperlinks>
    <hyperlink ref="A31:C31" r:id="rId1" display="This work is licensed under the AuditScripts.com Terms of Service, which can be found at http://www.auditscripts.com/terms/. For Authorized Use Only." xr:uid="{00000000-0004-0000-2600-000000000000}"/>
  </hyperlinks>
  <pageMargins left="0.7" right="0.7" top="0.75" bottom="0.75" header="0.3" footer="0.3"/>
  <pageSetup orientation="portrait" r:id="rId2"/>
  <drawing r:id="rId3"/>
  <extLst>
    <ext xmlns:x14="http://schemas.microsoft.com/office/spreadsheetml/2009/9/main" uri="{78C0D931-6437-407d-A8EE-F0AAD7539E65}">
      <x14:conditionalFormattings>
        <x14:conditionalFormatting xmlns:xm="http://schemas.microsoft.com/office/excel/2006/main">
          <x14:cfRule type="cellIs" priority="1" operator="equal" id="{9208C641-EEB4-7943-958A-FA2E62AE3424}">
            <xm:f>Values!$A$4</xm:f>
            <x14:dxf>
              <fill>
                <patternFill>
                  <bgColor rgb="FF00B0F0"/>
                </patternFill>
              </fill>
            </x14:dxf>
          </x14:cfRule>
          <x14:cfRule type="cellIs" priority="2" operator="equal" id="{D4ED2F4A-78B2-8F47-97C5-7E223063FC58}">
            <xm:f>Values!$A$5</xm:f>
            <x14:dxf>
              <fill>
                <patternFill>
                  <bgColor theme="2" tint="-9.9948118533890809E-2"/>
                </patternFill>
              </fill>
            </x14:dxf>
          </x14:cfRule>
          <x14:cfRule type="cellIs" priority="3" operator="equal" id="{6BC1AFA5-58DA-DD4E-BD34-F4219E2F2EBE}">
            <xm:f>Values!$A$6</xm:f>
            <x14:dxf>
              <fill>
                <patternFill>
                  <bgColor rgb="FFE74C3C"/>
                </patternFill>
              </fill>
            </x14:dxf>
          </x14:cfRule>
          <x14:cfRule type="cellIs" priority="4" operator="equal" id="{2261E07C-FE86-5842-8451-3362EA7E51D8}">
            <xm:f>Values!$A$7</xm:f>
            <x14:dxf>
              <fill>
                <patternFill>
                  <bgColor rgb="FFE67E22"/>
                </patternFill>
              </fill>
            </x14:dxf>
          </x14:cfRule>
          <x14:cfRule type="cellIs" priority="5" operator="equal" id="{879FEF77-3ED3-1F47-B625-23B05A49A785}">
            <xm:f>Values!$A$8</xm:f>
            <x14:dxf>
              <fill>
                <patternFill>
                  <bgColor rgb="FFF39C12"/>
                </patternFill>
              </fill>
            </x14:dxf>
          </x14:cfRule>
          <x14:cfRule type="cellIs" priority="6" operator="equal" id="{26B42ACF-C83C-B94E-A4DD-596BEC31A7FE}">
            <xm:f>Values!$A$9</xm:f>
            <x14:dxf>
              <fill>
                <patternFill>
                  <bgColor rgb="FFF1C40F"/>
                </patternFill>
              </fill>
            </x14:dxf>
          </x14:cfRule>
          <x14:cfRule type="cellIs" priority="7" operator="equal" id="{AF091448-1DC7-A64F-B1BB-C04C8BD7E317}">
            <xm:f>Values!$A$10</xm:f>
            <x14:dxf>
              <fill>
                <patternFill>
                  <bgColor rgb="FF27AE60"/>
                </patternFill>
              </fill>
            </x14:dxf>
          </x14:cfRule>
          <xm:sqref>C21:C28</xm:sqref>
        </x14:conditionalFormatting>
        <x14:conditionalFormatting xmlns:xm="http://schemas.microsoft.com/office/excel/2006/main">
          <x14:cfRule type="cellIs" priority="8" operator="equal" id="{8B670329-12A1-F943-89B7-7F02F4FE2321}">
            <xm:f>Values!$A$13</xm:f>
            <x14:dxf>
              <fill>
                <patternFill>
                  <bgColor rgb="FF00B0F0"/>
                </patternFill>
              </fill>
            </x14:dxf>
          </x14:cfRule>
          <x14:cfRule type="cellIs" priority="9" operator="equal" id="{6E0DD09C-E139-0246-9636-F8BCE6D15F74}">
            <xm:f>Values!$A$14</xm:f>
            <x14:dxf>
              <fill>
                <patternFill>
                  <bgColor theme="2" tint="-9.9948118533890809E-2"/>
                </patternFill>
              </fill>
            </x14:dxf>
          </x14:cfRule>
          <x14:cfRule type="cellIs" priority="10" operator="equal" id="{61884189-472A-7A4E-B945-44FA8485C6C3}">
            <xm:f>Values!$A$15</xm:f>
            <x14:dxf>
              <fill>
                <patternFill>
                  <bgColor rgb="FFE74C3C"/>
                </patternFill>
              </fill>
            </x14:dxf>
          </x14:cfRule>
          <x14:cfRule type="cellIs" priority="11" operator="equal" id="{8DCB74CC-DDE6-D947-8E8B-CC9A772F972D}">
            <xm:f>Values!$A$16</xm:f>
            <x14:dxf>
              <fill>
                <patternFill>
                  <bgColor rgb="FFE67E22"/>
                </patternFill>
              </fill>
            </x14:dxf>
          </x14:cfRule>
          <x14:cfRule type="cellIs" priority="12" operator="equal" id="{AA7A9C4C-8B7B-A442-9967-EE751525E5B5}">
            <xm:f>Values!$A$17</xm:f>
            <x14:dxf>
              <fill>
                <patternFill>
                  <bgColor rgb="FFF39C12"/>
                </patternFill>
              </fill>
            </x14:dxf>
          </x14:cfRule>
          <x14:cfRule type="cellIs" priority="13" operator="equal" id="{8428C16D-7332-5E40-858E-A165A0515651}">
            <xm:f>Values!$A$18</xm:f>
            <x14:dxf>
              <fill>
                <patternFill>
                  <bgColor rgb="FFF1C40F"/>
                </patternFill>
              </fill>
            </x14:dxf>
          </x14:cfRule>
          <x14:cfRule type="cellIs" priority="14" operator="equal" id="{B6CA7F70-53F2-6646-B599-9347464D4535}">
            <xm:f>Values!$A$19</xm:f>
            <x14:dxf>
              <fill>
                <patternFill>
                  <bgColor rgb="FF27AE60"/>
                </patternFill>
              </fill>
            </x14:dxf>
          </x14:cfRule>
          <xm:sqref>D21:D28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447EDEA1-ED8D-0C40-B847-2BE9FAD91BDB}">
          <x14:formula1>
            <xm:f>Values!$A$13:$A$19</xm:f>
          </x14:formula1>
          <xm:sqref>D21:D28</xm:sqref>
        </x14:dataValidation>
        <x14:dataValidation type="list" allowBlank="1" showInputMessage="1" showErrorMessage="1" xr:uid="{3C2589E0-4008-2F46-939D-A18AE364A58E}">
          <x14:formula1>
            <xm:f>Values!$A$4:$A$10</xm:f>
          </x14:formula1>
          <xm:sqref>C21:C28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51"/>
  <sheetViews>
    <sheetView zoomScaleNormal="100" workbookViewId="0">
      <selection activeCell="A2" sqref="A2"/>
    </sheetView>
  </sheetViews>
  <sheetFormatPr baseColWidth="10" defaultColWidth="8.83203125" defaultRowHeight="15" x14ac:dyDescent="0.2"/>
  <cols>
    <col min="1" max="1" width="72.1640625" bestFit="1" customWidth="1"/>
    <col min="2" max="2" width="11.5" bestFit="1" customWidth="1"/>
    <col min="3" max="3" width="20.5" bestFit="1" customWidth="1"/>
  </cols>
  <sheetData>
    <row r="1" spans="1:16" ht="59.5" customHeight="1" x14ac:dyDescent="0.2">
      <c r="A1" s="37" t="s">
        <v>1421</v>
      </c>
      <c r="B1" s="37"/>
      <c r="C1" s="37"/>
      <c r="D1" s="37"/>
      <c r="E1" s="37"/>
      <c r="F1" s="37"/>
      <c r="G1" s="37"/>
      <c r="H1" s="37"/>
      <c r="I1" s="37"/>
      <c r="J1" s="37"/>
      <c r="K1" s="37"/>
      <c r="L1" s="37"/>
      <c r="M1" s="37"/>
      <c r="N1" s="37"/>
      <c r="O1" s="37"/>
      <c r="P1" s="37"/>
    </row>
    <row r="3" spans="1:16" x14ac:dyDescent="0.2">
      <c r="A3" s="7" t="s">
        <v>46</v>
      </c>
      <c r="B3" s="7" t="s">
        <v>1</v>
      </c>
      <c r="C3" s="7" t="s">
        <v>2</v>
      </c>
    </row>
    <row r="4" spans="1:16" x14ac:dyDescent="0.2">
      <c r="A4" s="17" t="s">
        <v>47</v>
      </c>
      <c r="B4" s="13">
        <f>'Scores by Framework'!F4</f>
        <v>0</v>
      </c>
      <c r="C4" s="13">
        <f>'Scores by Framework'!G4</f>
        <v>0</v>
      </c>
    </row>
    <row r="5" spans="1:16" x14ac:dyDescent="0.2">
      <c r="A5" s="17" t="s">
        <v>48</v>
      </c>
      <c r="B5" s="13">
        <f>'Scores by Framework'!F5</f>
        <v>0</v>
      </c>
      <c r="C5" s="13">
        <f>'Scores by Framework'!G5</f>
        <v>0</v>
      </c>
    </row>
    <row r="6" spans="1:16" x14ac:dyDescent="0.2">
      <c r="A6" s="17" t="s">
        <v>49</v>
      </c>
      <c r="B6" s="13">
        <f>'Scores by Framework'!F6</f>
        <v>0</v>
      </c>
      <c r="C6" s="13">
        <f>'Scores by Framework'!G6</f>
        <v>0</v>
      </c>
    </row>
    <row r="7" spans="1:16" x14ac:dyDescent="0.2">
      <c r="A7" s="17" t="s">
        <v>50</v>
      </c>
      <c r="B7" s="13">
        <f>'Scores by Framework'!F7</f>
        <v>0</v>
      </c>
      <c r="C7" s="13">
        <f>'Scores by Framework'!G7</f>
        <v>0</v>
      </c>
    </row>
    <row r="8" spans="1:16" x14ac:dyDescent="0.2">
      <c r="A8" s="17" t="s">
        <v>51</v>
      </c>
      <c r="B8" s="13">
        <f>'Scores by Framework'!F8</f>
        <v>0</v>
      </c>
      <c r="C8" s="13">
        <f>'Scores by Framework'!G8</f>
        <v>0</v>
      </c>
    </row>
    <row r="9" spans="1:16" x14ac:dyDescent="0.2">
      <c r="A9" s="17" t="s">
        <v>52</v>
      </c>
      <c r="B9" s="13">
        <f>'Scores by Framework'!F9</f>
        <v>0</v>
      </c>
      <c r="C9" s="13">
        <f>'Scores by Framework'!G9</f>
        <v>0</v>
      </c>
    </row>
    <row r="10" spans="1:16" x14ac:dyDescent="0.2">
      <c r="A10" s="17" t="s">
        <v>53</v>
      </c>
      <c r="B10" s="13">
        <f>'Scores by Framework'!F10</f>
        <v>0</v>
      </c>
      <c r="C10" s="13">
        <f>'Scores by Framework'!G10</f>
        <v>0</v>
      </c>
    </row>
    <row r="11" spans="1:16" x14ac:dyDescent="0.2">
      <c r="A11" s="17" t="s">
        <v>54</v>
      </c>
      <c r="B11" s="13">
        <f>'Scores by Framework'!F11</f>
        <v>0</v>
      </c>
      <c r="C11" s="13">
        <f>'Scores by Framework'!G11</f>
        <v>0</v>
      </c>
    </row>
    <row r="12" spans="1:16" x14ac:dyDescent="0.2">
      <c r="A12" s="17" t="s">
        <v>55</v>
      </c>
      <c r="B12" s="13">
        <f>'Scores by Framework'!F12</f>
        <v>0</v>
      </c>
      <c r="C12" s="13">
        <f>'Scores by Framework'!G12</f>
        <v>0</v>
      </c>
    </row>
    <row r="13" spans="1:16" x14ac:dyDescent="0.2">
      <c r="A13" s="17" t="s">
        <v>56</v>
      </c>
      <c r="B13" s="13">
        <f>'Scores by Framework'!F13</f>
        <v>0</v>
      </c>
      <c r="C13" s="13">
        <f>'Scores by Framework'!G13</f>
        <v>0</v>
      </c>
    </row>
    <row r="14" spans="1:16" x14ac:dyDescent="0.2">
      <c r="A14" s="17" t="s">
        <v>57</v>
      </c>
      <c r="B14" s="13">
        <f>'Scores by Framework'!F14</f>
        <v>0</v>
      </c>
      <c r="C14" s="13">
        <f>'Scores by Framework'!G14</f>
        <v>0</v>
      </c>
    </row>
    <row r="15" spans="1:16" x14ac:dyDescent="0.2">
      <c r="A15" s="17" t="s">
        <v>58</v>
      </c>
      <c r="B15" s="13">
        <f>'Scores by Framework'!F15</f>
        <v>0</v>
      </c>
      <c r="C15" s="13">
        <f>'Scores by Framework'!G15</f>
        <v>0</v>
      </c>
    </row>
    <row r="16" spans="1:16" x14ac:dyDescent="0.2">
      <c r="A16" s="17" t="s">
        <v>59</v>
      </c>
      <c r="B16" s="13">
        <f>'Scores by Framework'!F16</f>
        <v>0</v>
      </c>
      <c r="C16" s="13">
        <f>'Scores by Framework'!G16</f>
        <v>0</v>
      </c>
    </row>
    <row r="17" spans="1:3" x14ac:dyDescent="0.2">
      <c r="A17" s="17" t="s">
        <v>60</v>
      </c>
      <c r="B17" s="13">
        <f>'Scores by Framework'!F17</f>
        <v>0</v>
      </c>
      <c r="C17" s="13">
        <f>'Scores by Framework'!G17</f>
        <v>0</v>
      </c>
    </row>
    <row r="18" spans="1:3" x14ac:dyDescent="0.2">
      <c r="A18" s="17" t="s">
        <v>61</v>
      </c>
      <c r="B18" s="13">
        <f>'Scores by Framework'!F18</f>
        <v>0</v>
      </c>
      <c r="C18" s="13">
        <f>'Scores by Framework'!G18</f>
        <v>0</v>
      </c>
    </row>
    <row r="19" spans="1:3" x14ac:dyDescent="0.2">
      <c r="A19" s="17" t="s">
        <v>62</v>
      </c>
      <c r="B19" s="13">
        <f>'Scores by Framework'!F19</f>
        <v>0</v>
      </c>
      <c r="C19" s="13">
        <f>'Scores by Framework'!G19</f>
        <v>0</v>
      </c>
    </row>
    <row r="20" spans="1:3" x14ac:dyDescent="0.2">
      <c r="A20" s="17" t="s">
        <v>63</v>
      </c>
      <c r="B20" s="13">
        <f>'Scores by Framework'!F20</f>
        <v>0</v>
      </c>
      <c r="C20" s="13">
        <f>'Scores by Framework'!G20</f>
        <v>0</v>
      </c>
    </row>
    <row r="21" spans="1:3" x14ac:dyDescent="0.2">
      <c r="A21" s="17" t="s">
        <v>64</v>
      </c>
      <c r="B21" s="13">
        <f>'Scores by Framework'!F21</f>
        <v>0</v>
      </c>
      <c r="C21" s="13">
        <f>'Scores by Framework'!G21</f>
        <v>0</v>
      </c>
    </row>
    <row r="22" spans="1:3" x14ac:dyDescent="0.2">
      <c r="A22" s="17" t="s">
        <v>65</v>
      </c>
      <c r="B22" s="13">
        <f>'Scores by Framework'!F22</f>
        <v>0</v>
      </c>
      <c r="C22" s="13">
        <f>'Scores by Framework'!G22</f>
        <v>0</v>
      </c>
    </row>
    <row r="23" spans="1:3" x14ac:dyDescent="0.2">
      <c r="A23" s="17" t="s">
        <v>66</v>
      </c>
      <c r="B23" s="13">
        <f>'Scores by Framework'!F23</f>
        <v>0</v>
      </c>
      <c r="C23" s="13">
        <f>'Scores by Framework'!G23</f>
        <v>0</v>
      </c>
    </row>
    <row r="24" spans="1:3" x14ac:dyDescent="0.2">
      <c r="A24" s="7" t="s">
        <v>18</v>
      </c>
      <c r="B24" s="15">
        <f>AVERAGE(B4:B23)</f>
        <v>0</v>
      </c>
      <c r="C24" s="15">
        <f>AVERAGE(C4:C23)</f>
        <v>0</v>
      </c>
    </row>
    <row r="27" spans="1:3" x14ac:dyDescent="0.2">
      <c r="A27" s="7" t="s">
        <v>67</v>
      </c>
      <c r="B27" s="7"/>
      <c r="C27" s="7" t="s">
        <v>68</v>
      </c>
    </row>
    <row r="28" spans="1:3" x14ac:dyDescent="0.2">
      <c r="A28" s="17" t="s">
        <v>69</v>
      </c>
      <c r="B28" s="15">
        <f>'Scores by Framework'!B4</f>
        <v>0</v>
      </c>
      <c r="C28" s="15">
        <f>'Scores by Framework'!C4</f>
        <v>0</v>
      </c>
    </row>
    <row r="29" spans="1:3" x14ac:dyDescent="0.2">
      <c r="A29" s="17" t="s">
        <v>70</v>
      </c>
      <c r="B29" s="15">
        <f>'Scores by Framework'!B5</f>
        <v>0</v>
      </c>
      <c r="C29" s="15">
        <f>'Scores by Framework'!C5</f>
        <v>0</v>
      </c>
    </row>
    <row r="30" spans="1:3" x14ac:dyDescent="0.2">
      <c r="A30" s="17" t="s">
        <v>59</v>
      </c>
      <c r="B30" s="15">
        <f>'Scores by Framework'!B6</f>
        <v>0</v>
      </c>
      <c r="C30" s="15">
        <f>'Scores by Framework'!C6</f>
        <v>0</v>
      </c>
    </row>
    <row r="31" spans="1:3" x14ac:dyDescent="0.2">
      <c r="A31" s="17" t="s">
        <v>71</v>
      </c>
      <c r="B31" s="15">
        <f>'Scores by Framework'!B7</f>
        <v>0</v>
      </c>
      <c r="C31" s="15">
        <f>'Scores by Framework'!C7</f>
        <v>0</v>
      </c>
    </row>
    <row r="32" spans="1:3" x14ac:dyDescent="0.2">
      <c r="A32" s="17" t="s">
        <v>72</v>
      </c>
      <c r="B32" s="15">
        <f>'Scores by Framework'!B8</f>
        <v>0</v>
      </c>
      <c r="C32" s="15">
        <f>'Scores by Framework'!C8</f>
        <v>0</v>
      </c>
    </row>
    <row r="33" spans="1:16" x14ac:dyDescent="0.2">
      <c r="A33" s="17" t="s">
        <v>73</v>
      </c>
      <c r="B33" s="15">
        <f>'Scores by Framework'!B9</f>
        <v>0</v>
      </c>
      <c r="C33" s="15">
        <f>'Scores by Framework'!C9</f>
        <v>0</v>
      </c>
    </row>
    <row r="34" spans="1:16" x14ac:dyDescent="0.2">
      <c r="A34" s="17" t="s">
        <v>74</v>
      </c>
      <c r="B34" s="15">
        <f>'Scores by Framework'!B10</f>
        <v>0</v>
      </c>
      <c r="C34" s="15">
        <f>'Scores by Framework'!C10</f>
        <v>0</v>
      </c>
    </row>
    <row r="35" spans="1:16" x14ac:dyDescent="0.2">
      <c r="A35" s="17" t="s">
        <v>75</v>
      </c>
      <c r="B35" s="15">
        <f>'Scores by Framework'!B11</f>
        <v>0</v>
      </c>
      <c r="C35" s="15">
        <f>'Scores by Framework'!C11</f>
        <v>0</v>
      </c>
    </row>
    <row r="36" spans="1:16" x14ac:dyDescent="0.2">
      <c r="A36" s="17" t="s">
        <v>53</v>
      </c>
      <c r="B36" s="15">
        <f>'Scores by Framework'!B12</f>
        <v>0</v>
      </c>
      <c r="C36" s="15">
        <f>'Scores by Framework'!C12</f>
        <v>0</v>
      </c>
    </row>
    <row r="37" spans="1:16" x14ac:dyDescent="0.2">
      <c r="A37" s="17" t="s">
        <v>54</v>
      </c>
      <c r="B37" s="15">
        <f>'Scores by Framework'!B13</f>
        <v>0</v>
      </c>
      <c r="C37" s="15">
        <f>'Scores by Framework'!C13</f>
        <v>0</v>
      </c>
    </row>
    <row r="38" spans="1:16" x14ac:dyDescent="0.2">
      <c r="A38" s="17" t="s">
        <v>76</v>
      </c>
      <c r="B38" s="15">
        <f>'Scores by Framework'!B14</f>
        <v>0</v>
      </c>
      <c r="C38" s="15">
        <f>'Scores by Framework'!C14</f>
        <v>0</v>
      </c>
    </row>
    <row r="39" spans="1:16" x14ac:dyDescent="0.2">
      <c r="A39" s="17" t="s">
        <v>77</v>
      </c>
      <c r="B39" s="15">
        <f>'Scores by Framework'!B15</f>
        <v>0</v>
      </c>
      <c r="C39" s="15">
        <f>'Scores by Framework'!C15</f>
        <v>0</v>
      </c>
    </row>
    <row r="40" spans="1:16" x14ac:dyDescent="0.2">
      <c r="A40" s="17" t="s">
        <v>78</v>
      </c>
      <c r="B40" s="15">
        <f>'Scores by Framework'!B16</f>
        <v>0</v>
      </c>
      <c r="C40" s="15">
        <f>'Scores by Framework'!C16</f>
        <v>0</v>
      </c>
    </row>
    <row r="41" spans="1:16" x14ac:dyDescent="0.2">
      <c r="A41" s="17" t="s">
        <v>79</v>
      </c>
      <c r="B41" s="15">
        <f>'Scores by Framework'!B17</f>
        <v>0</v>
      </c>
      <c r="C41" s="15">
        <f>'Scores by Framework'!C17</f>
        <v>0</v>
      </c>
    </row>
    <row r="42" spans="1:16" x14ac:dyDescent="0.2">
      <c r="A42" s="17" t="s">
        <v>80</v>
      </c>
      <c r="B42" s="15">
        <f>'Scores by Framework'!B18</f>
        <v>0</v>
      </c>
      <c r="C42" s="15">
        <f>'Scores by Framework'!C18</f>
        <v>0</v>
      </c>
    </row>
    <row r="43" spans="1:16" x14ac:dyDescent="0.2">
      <c r="A43" s="17" t="s">
        <v>64</v>
      </c>
      <c r="B43" s="15">
        <f>'Scores by Framework'!B19</f>
        <v>0</v>
      </c>
      <c r="C43" s="15">
        <f>'Scores by Framework'!C19</f>
        <v>0</v>
      </c>
    </row>
    <row r="44" spans="1:16" x14ac:dyDescent="0.2">
      <c r="A44" s="17" t="s">
        <v>81</v>
      </c>
      <c r="B44" s="15">
        <f>'Scores by Framework'!B20</f>
        <v>0</v>
      </c>
      <c r="C44" s="15">
        <f>'Scores by Framework'!C20</f>
        <v>0</v>
      </c>
    </row>
    <row r="45" spans="1:16" x14ac:dyDescent="0.2">
      <c r="A45" s="17" t="s">
        <v>82</v>
      </c>
      <c r="B45" s="15">
        <f>'Scores by Framework'!B21</f>
        <v>0</v>
      </c>
      <c r="C45" s="15">
        <f>'Scores by Framework'!C21</f>
        <v>0</v>
      </c>
    </row>
    <row r="46" spans="1:16" x14ac:dyDescent="0.2">
      <c r="A46" s="7" t="s">
        <v>18</v>
      </c>
      <c r="B46" s="15">
        <f>AVERAGE(B28:B45)</f>
        <v>0</v>
      </c>
      <c r="C46" s="15">
        <f>AVERAGE(C28:C45)</f>
        <v>0</v>
      </c>
    </row>
    <row r="48" spans="1:16" ht="30" customHeight="1" x14ac:dyDescent="0.2">
      <c r="A48" s="38" t="s">
        <v>45</v>
      </c>
      <c r="B48" s="38"/>
      <c r="C48" s="38"/>
      <c r="D48" s="38"/>
      <c r="E48" s="38"/>
      <c r="F48" s="38"/>
      <c r="G48" s="38"/>
      <c r="H48" s="38"/>
      <c r="I48" s="38"/>
      <c r="J48" s="38"/>
      <c r="K48" s="38"/>
      <c r="L48" s="38"/>
      <c r="M48" s="38"/>
      <c r="N48" s="38"/>
      <c r="O48" s="38"/>
      <c r="P48" s="38"/>
    </row>
    <row r="51" spans="3:3" x14ac:dyDescent="0.2">
      <c r="C51" s="6"/>
    </row>
  </sheetData>
  <mergeCells count="2">
    <mergeCell ref="A1:P1"/>
    <mergeCell ref="A48:P48"/>
  </mergeCells>
  <hyperlinks>
    <hyperlink ref="A48:D48" r:id="rId1" display="This work is licensed under the AuditScripts.com Terms of Service, which can be found at http://www.auditscripts.com/terms/. For Authorized Use Only." xr:uid="{00000000-0004-0000-0100-000000000000}"/>
  </hyperlinks>
  <pageMargins left="0.7" right="0.7" top="0.75" bottom="0.75" header="0.3" footer="0.3"/>
  <pageSetup orientation="portrait" r:id="rId2"/>
  <drawing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I28"/>
  <sheetViews>
    <sheetView zoomScaleNormal="100" workbookViewId="0">
      <selection activeCell="D4" sqref="D4"/>
    </sheetView>
  </sheetViews>
  <sheetFormatPr baseColWidth="10" defaultColWidth="8.6640625" defaultRowHeight="15" x14ac:dyDescent="0.2"/>
  <cols>
    <col min="1" max="1" width="9.5" bestFit="1" customWidth="1"/>
    <col min="2" max="2" width="123.1640625" customWidth="1"/>
    <col min="3" max="3" width="22.5" bestFit="1" customWidth="1"/>
    <col min="4" max="4" width="28.83203125" bestFit="1" customWidth="1"/>
    <col min="6" max="7" width="9.1640625" hidden="1" customWidth="1"/>
  </cols>
  <sheetData>
    <row r="1" spans="1:4" ht="59.5" customHeight="1" x14ac:dyDescent="0.2">
      <c r="A1" s="37" t="s">
        <v>915</v>
      </c>
      <c r="B1" s="37"/>
      <c r="C1" s="37"/>
      <c r="D1" s="37"/>
    </row>
    <row r="5" spans="1:4" x14ac:dyDescent="0.2">
      <c r="C5" s="7" t="s">
        <v>124</v>
      </c>
      <c r="D5" s="12">
        <f>F27</f>
        <v>0</v>
      </c>
    </row>
    <row r="7" spans="1:4" x14ac:dyDescent="0.2">
      <c r="C7" s="10" t="s">
        <v>125</v>
      </c>
      <c r="D7" s="11">
        <f>G27</f>
        <v>1</v>
      </c>
    </row>
    <row r="10" spans="1:4" ht="15" customHeight="1" x14ac:dyDescent="0.2"/>
    <row r="20" spans="1:9" s="9" customFormat="1" ht="28.5" customHeight="1" x14ac:dyDescent="0.2">
      <c r="A20" s="8" t="s">
        <v>126</v>
      </c>
      <c r="B20" s="8" t="s">
        <v>127</v>
      </c>
      <c r="C20" s="8" t="s">
        <v>128</v>
      </c>
      <c r="D20" s="8" t="s">
        <v>129</v>
      </c>
    </row>
    <row r="21" spans="1:9" ht="28.5" customHeight="1" x14ac:dyDescent="0.2">
      <c r="A21" s="2" t="s">
        <v>916</v>
      </c>
      <c r="B21" s="20" t="s">
        <v>917</v>
      </c>
      <c r="C21" s="3" t="s">
        <v>474</v>
      </c>
      <c r="D21" s="3" t="s">
        <v>474</v>
      </c>
      <c r="F21" s="5">
        <f>IF(C21="Question Not Answered",0,IF(C21="Not Applicable","",IF(C21="No Policy",0,IF(C21="Informal Policy",0.25,IF(C21="Partial Written Policy",0.5,IF(C21="Written Policy",0.75,IF(C21="Approved Written Policy",1,"INVALID")))))))</f>
        <v>0</v>
      </c>
      <c r="G21" s="5">
        <f>IF(D21="Question Not Answered",0,IF(D21="Not Applicable","",IF(D21="Not Implemented",0,IF(D21="Parts of Policy Implemented",0.25,IF(D21="Implemented on Some Systems",0.5,IF(D21="Implemented on Most Systems",0.75,IF(D21="Implemented on All Systems",1,"INVALID")))))))</f>
        <v>0</v>
      </c>
    </row>
    <row r="22" spans="1:9" ht="28.5" customHeight="1" x14ac:dyDescent="0.2">
      <c r="A22" s="2" t="s">
        <v>918</v>
      </c>
      <c r="B22" s="20" t="s">
        <v>919</v>
      </c>
      <c r="C22" s="3" t="s">
        <v>474</v>
      </c>
      <c r="D22" s="3" t="s">
        <v>474</v>
      </c>
      <c r="F22" s="5">
        <f>IF(C22="Question Not Answered",0,IF(C22="Not Applicable","",IF(C22="No Policy",0,IF(C22="Informal Policy",0.25,IF(C22="Partial Written Policy",0.5,IF(C22="Written Policy",0.75,IF(C22="Approved Written Policy",1,"INVALID")))))))</f>
        <v>0</v>
      </c>
      <c r="G22" s="5">
        <f>IF(D22="Question Not Answered",0,IF(D22="Not Applicable","",IF(D22="Not Implemented",0,IF(D22="Parts of Policy Implemented",0.25,IF(D22="Implemented on Some Systems",0.5,IF(D22="Implemented on Most Systems",0.75,IF(D22="Implemented on All Systems",1,"INVALID")))))))</f>
        <v>0</v>
      </c>
    </row>
    <row r="23" spans="1:9" ht="28.5" customHeight="1" x14ac:dyDescent="0.2">
      <c r="A23" s="2" t="s">
        <v>920</v>
      </c>
      <c r="B23" s="20" t="s">
        <v>921</v>
      </c>
      <c r="C23" s="3" t="s">
        <v>474</v>
      </c>
      <c r="D23" s="3" t="s">
        <v>474</v>
      </c>
      <c r="F23" s="5">
        <f>IF(C23="Question Not Answered",0,IF(C23="Not Applicable","",IF(C23="No Policy",0,IF(C23="Informal Policy",0.25,IF(C23="Partial Written Policy",0.5,IF(C23="Written Policy",0.75,IF(C23="Approved Written Policy",1,"INVALID")))))))</f>
        <v>0</v>
      </c>
      <c r="G23" s="5">
        <f>IF(D23="Question Not Answered",0,IF(D23="Not Applicable","",IF(D23="Not Implemented",0,IF(D23="Parts of Policy Implemented",0.25,IF(D23="Implemented on Some Systems",0.5,IF(D23="Implemented on Most Systems",0.75,IF(D23="Implemented on All Systems",1,"INVALID")))))))</f>
        <v>0</v>
      </c>
    </row>
    <row r="24" spans="1:9" ht="28.5" customHeight="1" x14ac:dyDescent="0.2">
      <c r="A24" s="2" t="s">
        <v>922</v>
      </c>
      <c r="B24" s="20" t="s">
        <v>923</v>
      </c>
      <c r="C24" s="3" t="s">
        <v>474</v>
      </c>
      <c r="D24" s="3" t="s">
        <v>474</v>
      </c>
      <c r="F24" s="5">
        <f>IF(C24="Question Not Answered",0,IF(C24="Not Applicable","",IF(C24="No Policy",0,IF(C24="Informal Policy",0.25,IF(C24="Partial Written Policy",0.5,IF(C24="Written Policy",0.75,IF(C24="Approved Written Policy",1,"INVALID")))))))</f>
        <v>0</v>
      </c>
      <c r="G24" s="5">
        <f>IF(D24="Question Not Answered",0,IF(D24="Not Applicable","",IF(D24="Not Implemented",0,IF(D24="Parts of Policy Implemented",0.25,IF(D24="Implemented on Some Systems",0.5,IF(D24="Implemented on Most Systems",0.75,IF(D24="Implemented on All Systems",1,"INVALID")))))))</f>
        <v>0</v>
      </c>
    </row>
    <row r="25" spans="1:9" ht="28.5" customHeight="1" x14ac:dyDescent="0.2">
      <c r="A25" s="2" t="s">
        <v>924</v>
      </c>
      <c r="B25" s="20" t="s">
        <v>925</v>
      </c>
      <c r="C25" s="3" t="s">
        <v>474</v>
      </c>
      <c r="D25" s="3" t="s">
        <v>474</v>
      </c>
      <c r="F25" s="5">
        <f>IF(C25="Question Not Answered",0,IF(C25="Not Applicable","",IF(C25="No Policy",0,IF(C25="Informal Policy",0.25,IF(C25="Partial Written Policy",0.5,IF(C25="Written Policy",0.75,IF(C25="Approved Written Policy",1,"INVALID")))))))</f>
        <v>0</v>
      </c>
      <c r="G25" s="5">
        <f>IF(D25="Question Not Answered",0,IF(D25="Not Applicable","",IF(D25="Not Implemented",0,IF(D25="Parts of Policy Implemented",0.25,IF(D25="Implemented on Some Systems",0.5,IF(D25="Implemented on Most Systems",0.75,IF(D25="Implemented on All Systems",1,"INVALID")))))))</f>
        <v>0</v>
      </c>
    </row>
    <row r="26" spans="1:9" x14ac:dyDescent="0.2">
      <c r="F26" s="5">
        <f>AVERAGE(F21:F25)</f>
        <v>0</v>
      </c>
      <c r="G26" s="5">
        <f>AVERAGE(G21:G25)</f>
        <v>0</v>
      </c>
    </row>
    <row r="27" spans="1:9" x14ac:dyDescent="0.2">
      <c r="F27" s="6">
        <f>AVERAGE(F26:G26)</f>
        <v>0</v>
      </c>
      <c r="G27" s="6">
        <f>1-F27</f>
        <v>1</v>
      </c>
    </row>
    <row r="28" spans="1:9" ht="30" customHeight="1" x14ac:dyDescent="0.2">
      <c r="A28" s="38" t="s">
        <v>45</v>
      </c>
      <c r="B28" s="38"/>
      <c r="C28" s="38"/>
      <c r="D28" s="38"/>
      <c r="E28" s="16"/>
      <c r="F28" s="16"/>
      <c r="G28" s="16"/>
      <c r="H28" s="16"/>
      <c r="I28" s="16"/>
    </row>
  </sheetData>
  <mergeCells count="2">
    <mergeCell ref="A1:D1"/>
    <mergeCell ref="A28:D28"/>
  </mergeCells>
  <hyperlinks>
    <hyperlink ref="A28:C28" r:id="rId1" display="This work is licensed under the AuditScripts.com Terms of Service, which can be found at http://www.auditscripts.com/terms/. For Authorized Use Only." xr:uid="{00000000-0004-0000-2700-000000000000}"/>
  </hyperlinks>
  <pageMargins left="0.7" right="0.7" top="0.75" bottom="0.75" header="0.3" footer="0.3"/>
  <pageSetup orientation="portrait" r:id="rId2"/>
  <drawing r:id="rId3"/>
  <extLst>
    <ext xmlns:x14="http://schemas.microsoft.com/office/spreadsheetml/2009/9/main" uri="{78C0D931-6437-407d-A8EE-F0AAD7539E65}">
      <x14:conditionalFormattings>
        <x14:conditionalFormatting xmlns:xm="http://schemas.microsoft.com/office/excel/2006/main">
          <x14:cfRule type="cellIs" priority="1" operator="equal" id="{1400CB76-F8E4-C34E-8E93-5EEA0B5CCBFC}">
            <xm:f>Values!$A$4</xm:f>
            <x14:dxf>
              <fill>
                <patternFill>
                  <bgColor rgb="FF00B0F0"/>
                </patternFill>
              </fill>
            </x14:dxf>
          </x14:cfRule>
          <x14:cfRule type="cellIs" priority="2" operator="equal" id="{0E532FE2-7C4A-5243-8C21-71B4DF18F8EE}">
            <xm:f>Values!$A$5</xm:f>
            <x14:dxf>
              <fill>
                <patternFill>
                  <bgColor theme="2" tint="-9.9948118533890809E-2"/>
                </patternFill>
              </fill>
            </x14:dxf>
          </x14:cfRule>
          <x14:cfRule type="cellIs" priority="3" operator="equal" id="{E208C9B9-AB15-114A-81A6-CBB24BD8E4F7}">
            <xm:f>Values!$A$6</xm:f>
            <x14:dxf>
              <fill>
                <patternFill>
                  <bgColor rgb="FFE74C3C"/>
                </patternFill>
              </fill>
            </x14:dxf>
          </x14:cfRule>
          <x14:cfRule type="cellIs" priority="4" operator="equal" id="{2EB92016-0761-7749-8973-E498DCCFDADB}">
            <xm:f>Values!$A$7</xm:f>
            <x14:dxf>
              <fill>
                <patternFill>
                  <bgColor rgb="FFE67E22"/>
                </patternFill>
              </fill>
            </x14:dxf>
          </x14:cfRule>
          <x14:cfRule type="cellIs" priority="5" operator="equal" id="{AEBD0EE7-2A9D-F145-8B09-410060E2A8E1}">
            <xm:f>Values!$A$8</xm:f>
            <x14:dxf>
              <fill>
                <patternFill>
                  <bgColor rgb="FFF39C12"/>
                </patternFill>
              </fill>
            </x14:dxf>
          </x14:cfRule>
          <x14:cfRule type="cellIs" priority="6" operator="equal" id="{6AF4657F-01A0-8945-A5FD-C2BA783A6FF6}">
            <xm:f>Values!$A$9</xm:f>
            <x14:dxf>
              <fill>
                <patternFill>
                  <bgColor rgb="FFF1C40F"/>
                </patternFill>
              </fill>
            </x14:dxf>
          </x14:cfRule>
          <x14:cfRule type="cellIs" priority="7" operator="equal" id="{D5A19F1E-1897-A345-86C7-AC94A032CEE3}">
            <xm:f>Values!$A$10</xm:f>
            <x14:dxf>
              <fill>
                <patternFill>
                  <bgColor rgb="FF27AE60"/>
                </patternFill>
              </fill>
            </x14:dxf>
          </x14:cfRule>
          <xm:sqref>C21:C25</xm:sqref>
        </x14:conditionalFormatting>
        <x14:conditionalFormatting xmlns:xm="http://schemas.microsoft.com/office/excel/2006/main">
          <x14:cfRule type="cellIs" priority="8" operator="equal" id="{60ED181E-7024-D649-B4E8-20FE0780E474}">
            <xm:f>Values!$A$13</xm:f>
            <x14:dxf>
              <fill>
                <patternFill>
                  <bgColor rgb="FF00B0F0"/>
                </patternFill>
              </fill>
            </x14:dxf>
          </x14:cfRule>
          <x14:cfRule type="cellIs" priority="9" operator="equal" id="{542F594B-7890-5D40-8314-D4411C2DB126}">
            <xm:f>Values!$A$14</xm:f>
            <x14:dxf>
              <fill>
                <patternFill>
                  <bgColor theme="2" tint="-9.9948118533890809E-2"/>
                </patternFill>
              </fill>
            </x14:dxf>
          </x14:cfRule>
          <x14:cfRule type="cellIs" priority="10" operator="equal" id="{09DB274D-14C4-524E-85ED-88B2D93D6F1F}">
            <xm:f>Values!$A$15</xm:f>
            <x14:dxf>
              <fill>
                <patternFill>
                  <bgColor rgb="FFE74C3C"/>
                </patternFill>
              </fill>
            </x14:dxf>
          </x14:cfRule>
          <x14:cfRule type="cellIs" priority="11" operator="equal" id="{24B01DFC-968B-CA40-916C-5B732CF79DFE}">
            <xm:f>Values!$A$16</xm:f>
            <x14:dxf>
              <fill>
                <patternFill>
                  <bgColor rgb="FFE67E22"/>
                </patternFill>
              </fill>
            </x14:dxf>
          </x14:cfRule>
          <x14:cfRule type="cellIs" priority="12" operator="equal" id="{181515AB-A593-6743-8B0E-33537ECA93E2}">
            <xm:f>Values!$A$17</xm:f>
            <x14:dxf>
              <fill>
                <patternFill>
                  <bgColor rgb="FFF39C12"/>
                </patternFill>
              </fill>
            </x14:dxf>
          </x14:cfRule>
          <x14:cfRule type="cellIs" priority="13" operator="equal" id="{1B18A146-AEF7-3C40-9171-235EAF3774C4}">
            <xm:f>Values!$A$18</xm:f>
            <x14:dxf>
              <fill>
                <patternFill>
                  <bgColor rgb="FFF1C40F"/>
                </patternFill>
              </fill>
            </x14:dxf>
          </x14:cfRule>
          <x14:cfRule type="cellIs" priority="14" operator="equal" id="{C44A9FEB-02A6-0F43-A6C4-3E3A17787BDA}">
            <xm:f>Values!$A$19</xm:f>
            <x14:dxf>
              <fill>
                <patternFill>
                  <bgColor rgb="FF27AE60"/>
                </patternFill>
              </fill>
            </x14:dxf>
          </x14:cfRule>
          <xm:sqref>D21:D25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62464F70-1FDE-304E-B090-102CE39DC1CD}">
          <x14:formula1>
            <xm:f>Values!$A$13:$A$19</xm:f>
          </x14:formula1>
          <xm:sqref>D21:D25</xm:sqref>
        </x14:dataValidation>
        <x14:dataValidation type="list" allowBlank="1" showInputMessage="1" showErrorMessage="1" xr:uid="{B6E6EC83-0D81-4E41-A20B-8DC0CC7EBDC1}">
          <x14:formula1>
            <xm:f>Values!$A$4:$A$10</xm:f>
          </x14:formula1>
          <xm:sqref>C21:C25</xm:sqref>
        </x14:dataValidation>
      </x14:dataValidation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I31"/>
  <sheetViews>
    <sheetView zoomScaleNormal="100" workbookViewId="0">
      <selection activeCell="D4" sqref="D4"/>
    </sheetView>
  </sheetViews>
  <sheetFormatPr baseColWidth="10" defaultColWidth="8.6640625" defaultRowHeight="15" x14ac:dyDescent="0.2"/>
  <cols>
    <col min="1" max="1" width="9.5" bestFit="1" customWidth="1"/>
    <col min="2" max="2" width="123.1640625" customWidth="1"/>
    <col min="3" max="3" width="22.5" bestFit="1" customWidth="1"/>
    <col min="4" max="4" width="28.83203125" bestFit="1" customWidth="1"/>
    <col min="6" max="7" width="9.1640625" hidden="1" customWidth="1"/>
  </cols>
  <sheetData>
    <row r="1" spans="1:4" ht="59.5" customHeight="1" x14ac:dyDescent="0.2">
      <c r="A1" s="37" t="s">
        <v>926</v>
      </c>
      <c r="B1" s="37"/>
      <c r="C1" s="37"/>
      <c r="D1" s="37"/>
    </row>
    <row r="5" spans="1:4" x14ac:dyDescent="0.2">
      <c r="C5" s="7" t="s">
        <v>124</v>
      </c>
      <c r="D5" s="12">
        <f>F30</f>
        <v>0</v>
      </c>
    </row>
    <row r="7" spans="1:4" x14ac:dyDescent="0.2">
      <c r="C7" s="10" t="s">
        <v>125</v>
      </c>
      <c r="D7" s="11">
        <f>G30</f>
        <v>1</v>
      </c>
    </row>
    <row r="10" spans="1:4" ht="15" customHeight="1" x14ac:dyDescent="0.2"/>
    <row r="20" spans="1:9" s="9" customFormat="1" ht="28.5" customHeight="1" x14ac:dyDescent="0.2">
      <c r="A20" s="8" t="s">
        <v>126</v>
      </c>
      <c r="B20" s="8" t="s">
        <v>127</v>
      </c>
      <c r="C20" s="8" t="s">
        <v>128</v>
      </c>
      <c r="D20" s="8" t="s">
        <v>129</v>
      </c>
    </row>
    <row r="21" spans="1:9" ht="28.5" customHeight="1" x14ac:dyDescent="0.2">
      <c r="A21" s="2" t="s">
        <v>927</v>
      </c>
      <c r="B21" s="20" t="s">
        <v>928</v>
      </c>
      <c r="C21" s="3" t="s">
        <v>474</v>
      </c>
      <c r="D21" s="3" t="s">
        <v>474</v>
      </c>
      <c r="F21" s="5">
        <f t="shared" ref="F21:F28" si="0">IF(C21="Question Not Answered",0,IF(C21="Not Applicable","",IF(C21="No Policy",0,IF(C21="Informal Policy",0.25,IF(C21="Partial Written Policy",0.5,IF(C21="Written Policy",0.75,IF(C21="Approved Written Policy",1,"INVALID")))))))</f>
        <v>0</v>
      </c>
      <c r="G21" s="5">
        <f t="shared" ref="G21:G28" si="1">IF(D21="Question Not Answered",0,IF(D21="Not Applicable","",IF(D21="Not Implemented",0,IF(D21="Parts of Policy Implemented",0.25,IF(D21="Implemented on Some Systems",0.5,IF(D21="Implemented on Most Systems",0.75,IF(D21="Implemented on All Systems",1,"INVALID")))))))</f>
        <v>0</v>
      </c>
    </row>
    <row r="22" spans="1:9" ht="28.5" customHeight="1" x14ac:dyDescent="0.2">
      <c r="A22" s="2" t="s">
        <v>929</v>
      </c>
      <c r="B22" s="20" t="s">
        <v>930</v>
      </c>
      <c r="C22" s="3" t="s">
        <v>474</v>
      </c>
      <c r="D22" s="3" t="s">
        <v>474</v>
      </c>
      <c r="F22" s="5">
        <f t="shared" si="0"/>
        <v>0</v>
      </c>
      <c r="G22" s="5">
        <f t="shared" si="1"/>
        <v>0</v>
      </c>
    </row>
    <row r="23" spans="1:9" ht="28.5" customHeight="1" x14ac:dyDescent="0.2">
      <c r="A23" s="2" t="s">
        <v>931</v>
      </c>
      <c r="B23" s="20" t="s">
        <v>932</v>
      </c>
      <c r="C23" s="3" t="s">
        <v>474</v>
      </c>
      <c r="D23" s="3" t="s">
        <v>474</v>
      </c>
      <c r="F23" s="5">
        <f t="shared" si="0"/>
        <v>0</v>
      </c>
      <c r="G23" s="5">
        <f t="shared" si="1"/>
        <v>0</v>
      </c>
    </row>
    <row r="24" spans="1:9" ht="28.5" customHeight="1" x14ac:dyDescent="0.2">
      <c r="A24" s="2" t="s">
        <v>933</v>
      </c>
      <c r="B24" s="20" t="s">
        <v>934</v>
      </c>
      <c r="C24" s="3" t="s">
        <v>474</v>
      </c>
      <c r="D24" s="3" t="s">
        <v>474</v>
      </c>
      <c r="F24" s="5">
        <f t="shared" si="0"/>
        <v>0</v>
      </c>
      <c r="G24" s="5">
        <f t="shared" si="1"/>
        <v>0</v>
      </c>
    </row>
    <row r="25" spans="1:9" ht="28.5" customHeight="1" x14ac:dyDescent="0.2">
      <c r="A25" s="2" t="s">
        <v>935</v>
      </c>
      <c r="B25" s="20" t="s">
        <v>936</v>
      </c>
      <c r="C25" s="3" t="s">
        <v>474</v>
      </c>
      <c r="D25" s="3" t="s">
        <v>474</v>
      </c>
      <c r="F25" s="5">
        <f t="shared" si="0"/>
        <v>0</v>
      </c>
      <c r="G25" s="5">
        <f t="shared" si="1"/>
        <v>0</v>
      </c>
    </row>
    <row r="26" spans="1:9" ht="28.5" customHeight="1" x14ac:dyDescent="0.2">
      <c r="A26" s="2" t="s">
        <v>937</v>
      </c>
      <c r="B26" s="20" t="s">
        <v>938</v>
      </c>
      <c r="C26" s="3" t="s">
        <v>474</v>
      </c>
      <c r="D26" s="3" t="s">
        <v>474</v>
      </c>
      <c r="F26" s="5">
        <f t="shared" si="0"/>
        <v>0</v>
      </c>
      <c r="G26" s="5">
        <f t="shared" si="1"/>
        <v>0</v>
      </c>
    </row>
    <row r="27" spans="1:9" ht="28.5" customHeight="1" x14ac:dyDescent="0.2">
      <c r="A27" s="2" t="s">
        <v>939</v>
      </c>
      <c r="B27" s="20" t="s">
        <v>940</v>
      </c>
      <c r="C27" s="3" t="s">
        <v>474</v>
      </c>
      <c r="D27" s="3" t="s">
        <v>474</v>
      </c>
      <c r="F27" s="5">
        <f t="shared" si="0"/>
        <v>0</v>
      </c>
      <c r="G27" s="5">
        <f t="shared" si="1"/>
        <v>0</v>
      </c>
    </row>
    <row r="28" spans="1:9" ht="28.5" customHeight="1" x14ac:dyDescent="0.2">
      <c r="A28" s="2" t="s">
        <v>941</v>
      </c>
      <c r="B28" s="20" t="s">
        <v>942</v>
      </c>
      <c r="C28" s="3" t="s">
        <v>474</v>
      </c>
      <c r="D28" s="3" t="s">
        <v>474</v>
      </c>
      <c r="F28" s="5">
        <f t="shared" si="0"/>
        <v>0</v>
      </c>
      <c r="G28" s="5">
        <f t="shared" si="1"/>
        <v>0</v>
      </c>
    </row>
    <row r="29" spans="1:9" x14ac:dyDescent="0.2">
      <c r="F29" s="5">
        <f>AVERAGE(F21:F28)</f>
        <v>0</v>
      </c>
      <c r="G29" s="5">
        <f>AVERAGE(G21:G28)</f>
        <v>0</v>
      </c>
    </row>
    <row r="30" spans="1:9" x14ac:dyDescent="0.2">
      <c r="F30" s="6">
        <f>AVERAGE(F29:G29)</f>
        <v>0</v>
      </c>
      <c r="G30" s="6">
        <f>1-F30</f>
        <v>1</v>
      </c>
    </row>
    <row r="31" spans="1:9" ht="30" customHeight="1" x14ac:dyDescent="0.2">
      <c r="A31" s="38" t="s">
        <v>45</v>
      </c>
      <c r="B31" s="38"/>
      <c r="C31" s="38"/>
      <c r="D31" s="38"/>
      <c r="E31" s="16"/>
      <c r="F31" s="16"/>
      <c r="G31" s="16"/>
      <c r="H31" s="16"/>
      <c r="I31" s="16"/>
    </row>
  </sheetData>
  <mergeCells count="2">
    <mergeCell ref="A1:D1"/>
    <mergeCell ref="A31:D31"/>
  </mergeCells>
  <hyperlinks>
    <hyperlink ref="A31:C31" r:id="rId1" display="This work is licensed under the AuditScripts.com Terms of Service, which can be found at http://www.auditscripts.com/terms/. For Authorized Use Only." xr:uid="{00000000-0004-0000-2800-000000000000}"/>
  </hyperlinks>
  <pageMargins left="0.7" right="0.7" top="0.75" bottom="0.75" header="0.3" footer="0.3"/>
  <pageSetup orientation="portrait" r:id="rId2"/>
  <drawing r:id="rId3"/>
  <extLst>
    <ext xmlns:x14="http://schemas.microsoft.com/office/spreadsheetml/2009/9/main" uri="{78C0D931-6437-407d-A8EE-F0AAD7539E65}">
      <x14:conditionalFormattings>
        <x14:conditionalFormatting xmlns:xm="http://schemas.microsoft.com/office/excel/2006/main">
          <x14:cfRule type="cellIs" priority="1" operator="equal" id="{DC684CC2-D128-DC47-AAF4-08D568B29601}">
            <xm:f>Values!$A$4</xm:f>
            <x14:dxf>
              <fill>
                <patternFill>
                  <bgColor rgb="FF00B0F0"/>
                </patternFill>
              </fill>
            </x14:dxf>
          </x14:cfRule>
          <x14:cfRule type="cellIs" priority="2" operator="equal" id="{BC71EF45-9943-1E4F-923A-16B03A86C4E4}">
            <xm:f>Values!$A$5</xm:f>
            <x14:dxf>
              <fill>
                <patternFill>
                  <bgColor theme="2" tint="-9.9948118533890809E-2"/>
                </patternFill>
              </fill>
            </x14:dxf>
          </x14:cfRule>
          <x14:cfRule type="cellIs" priority="3" operator="equal" id="{B79C2C37-5F73-FD44-9D49-3DC80B993927}">
            <xm:f>Values!$A$6</xm:f>
            <x14:dxf>
              <fill>
                <patternFill>
                  <bgColor rgb="FFE74C3C"/>
                </patternFill>
              </fill>
            </x14:dxf>
          </x14:cfRule>
          <x14:cfRule type="cellIs" priority="4" operator="equal" id="{B694EE3F-5E73-0945-A034-3157B745C2BD}">
            <xm:f>Values!$A$7</xm:f>
            <x14:dxf>
              <fill>
                <patternFill>
                  <bgColor rgb="FFE67E22"/>
                </patternFill>
              </fill>
            </x14:dxf>
          </x14:cfRule>
          <x14:cfRule type="cellIs" priority="5" operator="equal" id="{4B636465-348C-5740-9CD5-FF5018DEC8B9}">
            <xm:f>Values!$A$8</xm:f>
            <x14:dxf>
              <fill>
                <patternFill>
                  <bgColor rgb="FFF39C12"/>
                </patternFill>
              </fill>
            </x14:dxf>
          </x14:cfRule>
          <x14:cfRule type="cellIs" priority="6" operator="equal" id="{42F629E7-0297-5041-A97B-E5906DA8D064}">
            <xm:f>Values!$A$9</xm:f>
            <x14:dxf>
              <fill>
                <patternFill>
                  <bgColor rgb="FFF1C40F"/>
                </patternFill>
              </fill>
            </x14:dxf>
          </x14:cfRule>
          <x14:cfRule type="cellIs" priority="7" operator="equal" id="{1A7A6270-A064-AB43-B82F-301F61F0F6F9}">
            <xm:f>Values!$A$10</xm:f>
            <x14:dxf>
              <fill>
                <patternFill>
                  <bgColor rgb="FF27AE60"/>
                </patternFill>
              </fill>
            </x14:dxf>
          </x14:cfRule>
          <xm:sqref>C21:C28</xm:sqref>
        </x14:conditionalFormatting>
        <x14:conditionalFormatting xmlns:xm="http://schemas.microsoft.com/office/excel/2006/main">
          <x14:cfRule type="cellIs" priority="8" operator="equal" id="{BE628FCD-C348-DF4A-A835-4BA625F36C5D}">
            <xm:f>Values!$A$13</xm:f>
            <x14:dxf>
              <fill>
                <patternFill>
                  <bgColor rgb="FF00B0F0"/>
                </patternFill>
              </fill>
            </x14:dxf>
          </x14:cfRule>
          <x14:cfRule type="cellIs" priority="9" operator="equal" id="{92DC1544-D2DF-014E-BB04-5A9C347491D8}">
            <xm:f>Values!$A$14</xm:f>
            <x14:dxf>
              <fill>
                <patternFill>
                  <bgColor theme="2" tint="-9.9948118533890809E-2"/>
                </patternFill>
              </fill>
            </x14:dxf>
          </x14:cfRule>
          <x14:cfRule type="cellIs" priority="10" operator="equal" id="{4EE19EED-A24C-B84A-ABC9-638C2C7E9540}">
            <xm:f>Values!$A$15</xm:f>
            <x14:dxf>
              <fill>
                <patternFill>
                  <bgColor rgb="FFE74C3C"/>
                </patternFill>
              </fill>
            </x14:dxf>
          </x14:cfRule>
          <x14:cfRule type="cellIs" priority="11" operator="equal" id="{B476B429-2D33-EA4C-8CE5-30BB1B5DF809}">
            <xm:f>Values!$A$16</xm:f>
            <x14:dxf>
              <fill>
                <patternFill>
                  <bgColor rgb="FFE67E22"/>
                </patternFill>
              </fill>
            </x14:dxf>
          </x14:cfRule>
          <x14:cfRule type="cellIs" priority="12" operator="equal" id="{5687246B-F713-0B40-94B0-4B6C939D0E38}">
            <xm:f>Values!$A$17</xm:f>
            <x14:dxf>
              <fill>
                <patternFill>
                  <bgColor rgb="FFF39C12"/>
                </patternFill>
              </fill>
            </x14:dxf>
          </x14:cfRule>
          <x14:cfRule type="cellIs" priority="13" operator="equal" id="{A91C419D-FB4A-9E41-8E6E-5350809DC45F}">
            <xm:f>Values!$A$18</xm:f>
            <x14:dxf>
              <fill>
                <patternFill>
                  <bgColor rgb="FFF1C40F"/>
                </patternFill>
              </fill>
            </x14:dxf>
          </x14:cfRule>
          <x14:cfRule type="cellIs" priority="14" operator="equal" id="{11BA44A3-08FA-164F-9BB8-4AA1F6032912}">
            <xm:f>Values!$A$19</xm:f>
            <x14:dxf>
              <fill>
                <patternFill>
                  <bgColor rgb="FF27AE60"/>
                </patternFill>
              </fill>
            </x14:dxf>
          </x14:cfRule>
          <xm:sqref>D21:D28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CB0B7E1D-2565-0545-BCF0-DE6289C7E0C0}">
          <x14:formula1>
            <xm:f>Values!$A$13:$A$19</xm:f>
          </x14:formula1>
          <xm:sqref>D21:D28</xm:sqref>
        </x14:dataValidation>
        <x14:dataValidation type="list" allowBlank="1" showInputMessage="1" showErrorMessage="1" xr:uid="{6AC01126-113D-CB4C-9C03-E34C70DF6201}">
          <x14:formula1>
            <xm:f>Values!$A$4:$A$10</xm:f>
          </x14:formula1>
          <xm:sqref>C21:C28</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I31"/>
  <sheetViews>
    <sheetView zoomScaleNormal="100" workbookViewId="0">
      <selection activeCell="D4" sqref="D4"/>
    </sheetView>
  </sheetViews>
  <sheetFormatPr baseColWidth="10" defaultColWidth="8.6640625" defaultRowHeight="15" x14ac:dyDescent="0.2"/>
  <cols>
    <col min="1" max="1" width="9.5" bestFit="1" customWidth="1"/>
    <col min="2" max="2" width="123.1640625" customWidth="1"/>
    <col min="3" max="3" width="22.5" bestFit="1" customWidth="1"/>
    <col min="4" max="4" width="28.83203125" bestFit="1" customWidth="1"/>
    <col min="6" max="7" width="9.1640625" hidden="1" customWidth="1"/>
  </cols>
  <sheetData>
    <row r="1" spans="1:4" ht="59.5" customHeight="1" x14ac:dyDescent="0.2">
      <c r="A1" s="37" t="s">
        <v>943</v>
      </c>
      <c r="B1" s="37"/>
      <c r="C1" s="37"/>
      <c r="D1" s="37"/>
    </row>
    <row r="5" spans="1:4" x14ac:dyDescent="0.2">
      <c r="C5" s="7" t="s">
        <v>124</v>
      </c>
      <c r="D5" s="12">
        <f>F30</f>
        <v>0</v>
      </c>
    </row>
    <row r="7" spans="1:4" x14ac:dyDescent="0.2">
      <c r="C7" s="10" t="s">
        <v>125</v>
      </c>
      <c r="D7" s="11">
        <f>G30</f>
        <v>1</v>
      </c>
    </row>
    <row r="10" spans="1:4" ht="15" customHeight="1" x14ac:dyDescent="0.2"/>
    <row r="20" spans="1:9" s="9" customFormat="1" ht="28.5" customHeight="1" x14ac:dyDescent="0.2">
      <c r="A20" s="8" t="s">
        <v>126</v>
      </c>
      <c r="B20" s="8" t="s">
        <v>127</v>
      </c>
      <c r="C20" s="8" t="s">
        <v>128</v>
      </c>
      <c r="D20" s="8" t="s">
        <v>129</v>
      </c>
    </row>
    <row r="21" spans="1:9" ht="28.5" customHeight="1" x14ac:dyDescent="0.2">
      <c r="A21" s="2" t="s">
        <v>944</v>
      </c>
      <c r="B21" s="20" t="s">
        <v>945</v>
      </c>
      <c r="C21" s="3" t="s">
        <v>474</v>
      </c>
      <c r="D21" s="3" t="s">
        <v>474</v>
      </c>
      <c r="F21" s="5">
        <f t="shared" ref="F21:F28" si="0">IF(C21="Question Not Answered",0,IF(C21="Not Applicable","",IF(C21="No Policy",0,IF(C21="Informal Policy",0.25,IF(C21="Partial Written Policy",0.5,IF(C21="Written Policy",0.75,IF(C21="Approved Written Policy",1,"INVALID")))))))</f>
        <v>0</v>
      </c>
      <c r="G21" s="5">
        <f t="shared" ref="G21:G28" si="1">IF(D21="Question Not Answered",0,IF(D21="Not Applicable","",IF(D21="Not Implemented",0,IF(D21="Parts of Policy Implemented",0.25,IF(D21="Implemented on Some Systems",0.5,IF(D21="Implemented on Most Systems",0.75,IF(D21="Implemented on All Systems",1,"INVALID")))))))</f>
        <v>0</v>
      </c>
    </row>
    <row r="22" spans="1:9" ht="28.5" customHeight="1" x14ac:dyDescent="0.2">
      <c r="A22" s="2" t="s">
        <v>946</v>
      </c>
      <c r="B22" s="20" t="s">
        <v>947</v>
      </c>
      <c r="C22" s="3" t="s">
        <v>474</v>
      </c>
      <c r="D22" s="3" t="s">
        <v>474</v>
      </c>
      <c r="F22" s="5">
        <f t="shared" si="0"/>
        <v>0</v>
      </c>
      <c r="G22" s="5">
        <f t="shared" si="1"/>
        <v>0</v>
      </c>
    </row>
    <row r="23" spans="1:9" ht="28.5" customHeight="1" x14ac:dyDescent="0.2">
      <c r="A23" s="2" t="s">
        <v>948</v>
      </c>
      <c r="B23" s="20" t="s">
        <v>949</v>
      </c>
      <c r="C23" s="3" t="s">
        <v>474</v>
      </c>
      <c r="D23" s="3" t="s">
        <v>474</v>
      </c>
      <c r="F23" s="5">
        <f t="shared" si="0"/>
        <v>0</v>
      </c>
      <c r="G23" s="5">
        <f t="shared" si="1"/>
        <v>0</v>
      </c>
    </row>
    <row r="24" spans="1:9" ht="28.5" customHeight="1" x14ac:dyDescent="0.2">
      <c r="A24" s="2" t="s">
        <v>950</v>
      </c>
      <c r="B24" s="20" t="s">
        <v>951</v>
      </c>
      <c r="C24" s="3" t="s">
        <v>474</v>
      </c>
      <c r="D24" s="3" t="s">
        <v>474</v>
      </c>
      <c r="F24" s="5">
        <f t="shared" si="0"/>
        <v>0</v>
      </c>
      <c r="G24" s="5">
        <f t="shared" si="1"/>
        <v>0</v>
      </c>
    </row>
    <row r="25" spans="1:9" ht="28.5" customHeight="1" x14ac:dyDescent="0.2">
      <c r="A25" s="2" t="s">
        <v>952</v>
      </c>
      <c r="B25" s="20" t="s">
        <v>953</v>
      </c>
      <c r="C25" s="3" t="s">
        <v>474</v>
      </c>
      <c r="D25" s="3" t="s">
        <v>474</v>
      </c>
      <c r="F25" s="5">
        <f t="shared" si="0"/>
        <v>0</v>
      </c>
      <c r="G25" s="5">
        <f t="shared" si="1"/>
        <v>0</v>
      </c>
    </row>
    <row r="26" spans="1:9" ht="28.5" customHeight="1" x14ac:dyDescent="0.2">
      <c r="A26" s="2" t="s">
        <v>954</v>
      </c>
      <c r="B26" s="20" t="s">
        <v>955</v>
      </c>
      <c r="C26" s="3" t="s">
        <v>474</v>
      </c>
      <c r="D26" s="3" t="s">
        <v>474</v>
      </c>
      <c r="F26" s="5">
        <f t="shared" si="0"/>
        <v>0</v>
      </c>
      <c r="G26" s="5">
        <f t="shared" si="1"/>
        <v>0</v>
      </c>
    </row>
    <row r="27" spans="1:9" ht="28.5" customHeight="1" x14ac:dyDescent="0.2">
      <c r="A27" s="2" t="s">
        <v>956</v>
      </c>
      <c r="B27" s="20" t="s">
        <v>957</v>
      </c>
      <c r="C27" s="3" t="s">
        <v>474</v>
      </c>
      <c r="D27" s="3" t="s">
        <v>474</v>
      </c>
      <c r="F27" s="5">
        <f t="shared" si="0"/>
        <v>0</v>
      </c>
      <c r="G27" s="5">
        <f t="shared" si="1"/>
        <v>0</v>
      </c>
    </row>
    <row r="28" spans="1:9" ht="28.5" customHeight="1" x14ac:dyDescent="0.2">
      <c r="A28" s="2" t="s">
        <v>958</v>
      </c>
      <c r="B28" s="20" t="s">
        <v>959</v>
      </c>
      <c r="C28" s="3" t="s">
        <v>474</v>
      </c>
      <c r="D28" s="3" t="s">
        <v>474</v>
      </c>
      <c r="F28" s="5">
        <f t="shared" si="0"/>
        <v>0</v>
      </c>
      <c r="G28" s="5">
        <f t="shared" si="1"/>
        <v>0</v>
      </c>
    </row>
    <row r="29" spans="1:9" x14ac:dyDescent="0.2">
      <c r="F29" s="5">
        <f>AVERAGE(F21:F28)</f>
        <v>0</v>
      </c>
      <c r="G29" s="5">
        <f>AVERAGE(G21:G28)</f>
        <v>0</v>
      </c>
    </row>
    <row r="30" spans="1:9" x14ac:dyDescent="0.2">
      <c r="F30" s="6">
        <f>AVERAGE(F29:G29)</f>
        <v>0</v>
      </c>
      <c r="G30" s="6">
        <f>1-F30</f>
        <v>1</v>
      </c>
    </row>
    <row r="31" spans="1:9" ht="30" customHeight="1" x14ac:dyDescent="0.2">
      <c r="A31" s="38" t="s">
        <v>45</v>
      </c>
      <c r="B31" s="38"/>
      <c r="C31" s="38"/>
      <c r="D31" s="38"/>
      <c r="E31" s="16"/>
      <c r="F31" s="16"/>
      <c r="G31" s="16"/>
      <c r="H31" s="16"/>
      <c r="I31" s="16"/>
    </row>
  </sheetData>
  <mergeCells count="2">
    <mergeCell ref="A1:D1"/>
    <mergeCell ref="A31:D31"/>
  </mergeCells>
  <hyperlinks>
    <hyperlink ref="A31:C31" r:id="rId1" display="This work is licensed under the AuditScripts.com Terms of Service, which can be found at http://www.auditscripts.com/terms/. For Authorized Use Only." xr:uid="{00000000-0004-0000-2900-000000000000}"/>
  </hyperlinks>
  <pageMargins left="0.7" right="0.7" top="0.75" bottom="0.75" header="0.3" footer="0.3"/>
  <pageSetup orientation="portrait" r:id="rId2"/>
  <drawing r:id="rId3"/>
  <extLst>
    <ext xmlns:x14="http://schemas.microsoft.com/office/spreadsheetml/2009/9/main" uri="{78C0D931-6437-407d-A8EE-F0AAD7539E65}">
      <x14:conditionalFormattings>
        <x14:conditionalFormatting xmlns:xm="http://schemas.microsoft.com/office/excel/2006/main">
          <x14:cfRule type="cellIs" priority="1" operator="equal" id="{F54CC3A2-B893-064A-A52A-C8591DB71814}">
            <xm:f>Values!$A$4</xm:f>
            <x14:dxf>
              <fill>
                <patternFill>
                  <bgColor rgb="FF00B0F0"/>
                </patternFill>
              </fill>
            </x14:dxf>
          </x14:cfRule>
          <x14:cfRule type="cellIs" priority="2" operator="equal" id="{62DE44AF-58B5-9C4A-944A-7C38669128B8}">
            <xm:f>Values!$A$5</xm:f>
            <x14:dxf>
              <fill>
                <patternFill>
                  <bgColor theme="2" tint="-9.9948118533890809E-2"/>
                </patternFill>
              </fill>
            </x14:dxf>
          </x14:cfRule>
          <x14:cfRule type="cellIs" priority="3" operator="equal" id="{B6EDCAF5-7336-C649-86FF-00023E3154D8}">
            <xm:f>Values!$A$6</xm:f>
            <x14:dxf>
              <fill>
                <patternFill>
                  <bgColor rgb="FFE74C3C"/>
                </patternFill>
              </fill>
            </x14:dxf>
          </x14:cfRule>
          <x14:cfRule type="cellIs" priority="4" operator="equal" id="{3A524E80-ADA1-0448-9A97-30699CCE14F1}">
            <xm:f>Values!$A$7</xm:f>
            <x14:dxf>
              <fill>
                <patternFill>
                  <bgColor rgb="FFE67E22"/>
                </patternFill>
              </fill>
            </x14:dxf>
          </x14:cfRule>
          <x14:cfRule type="cellIs" priority="5" operator="equal" id="{50C5DBFF-53BB-6D4C-A457-EA06B9EDF137}">
            <xm:f>Values!$A$8</xm:f>
            <x14:dxf>
              <fill>
                <patternFill>
                  <bgColor rgb="FFF39C12"/>
                </patternFill>
              </fill>
            </x14:dxf>
          </x14:cfRule>
          <x14:cfRule type="cellIs" priority="6" operator="equal" id="{A2C47D2D-055C-7944-BC6D-FA97F4D195FC}">
            <xm:f>Values!$A$9</xm:f>
            <x14:dxf>
              <fill>
                <patternFill>
                  <bgColor rgb="FFF1C40F"/>
                </patternFill>
              </fill>
            </x14:dxf>
          </x14:cfRule>
          <x14:cfRule type="cellIs" priority="7" operator="equal" id="{ABED00C9-EF4B-8D43-AC3D-9E128E5784CF}">
            <xm:f>Values!$A$10</xm:f>
            <x14:dxf>
              <fill>
                <patternFill>
                  <bgColor rgb="FF27AE60"/>
                </patternFill>
              </fill>
            </x14:dxf>
          </x14:cfRule>
          <xm:sqref>C21:C28</xm:sqref>
        </x14:conditionalFormatting>
        <x14:conditionalFormatting xmlns:xm="http://schemas.microsoft.com/office/excel/2006/main">
          <x14:cfRule type="cellIs" priority="8" operator="equal" id="{E8A0AC55-A3D3-4141-8889-58AA7FFDAFC9}">
            <xm:f>Values!$A$13</xm:f>
            <x14:dxf>
              <fill>
                <patternFill>
                  <bgColor rgb="FF00B0F0"/>
                </patternFill>
              </fill>
            </x14:dxf>
          </x14:cfRule>
          <x14:cfRule type="cellIs" priority="9" operator="equal" id="{58028D58-241E-BE4A-83BF-0248535190D5}">
            <xm:f>Values!$A$14</xm:f>
            <x14:dxf>
              <fill>
                <patternFill>
                  <bgColor theme="2" tint="-9.9948118533890809E-2"/>
                </patternFill>
              </fill>
            </x14:dxf>
          </x14:cfRule>
          <x14:cfRule type="cellIs" priority="10" operator="equal" id="{24FFBE2A-D54B-424B-9EBF-A54E9B702770}">
            <xm:f>Values!$A$15</xm:f>
            <x14:dxf>
              <fill>
                <patternFill>
                  <bgColor rgb="FFE74C3C"/>
                </patternFill>
              </fill>
            </x14:dxf>
          </x14:cfRule>
          <x14:cfRule type="cellIs" priority="11" operator="equal" id="{0B53E041-7AB1-614D-997B-7A8F641FCA26}">
            <xm:f>Values!$A$16</xm:f>
            <x14:dxf>
              <fill>
                <patternFill>
                  <bgColor rgb="FFE67E22"/>
                </patternFill>
              </fill>
            </x14:dxf>
          </x14:cfRule>
          <x14:cfRule type="cellIs" priority="12" operator="equal" id="{E7B0BF41-BFA0-BB47-8F35-FCACCE2EAFED}">
            <xm:f>Values!$A$17</xm:f>
            <x14:dxf>
              <fill>
                <patternFill>
                  <bgColor rgb="FFF39C12"/>
                </patternFill>
              </fill>
            </x14:dxf>
          </x14:cfRule>
          <x14:cfRule type="cellIs" priority="13" operator="equal" id="{E665C072-1A81-2544-86F5-EA59785D6491}">
            <xm:f>Values!$A$18</xm:f>
            <x14:dxf>
              <fill>
                <patternFill>
                  <bgColor rgb="FFF1C40F"/>
                </patternFill>
              </fill>
            </x14:dxf>
          </x14:cfRule>
          <x14:cfRule type="cellIs" priority="14" operator="equal" id="{9D8F55EF-AF9F-4944-9325-78874DDEA096}">
            <xm:f>Values!$A$19</xm:f>
            <x14:dxf>
              <fill>
                <patternFill>
                  <bgColor rgb="FF27AE60"/>
                </patternFill>
              </fill>
            </x14:dxf>
          </x14:cfRule>
          <xm:sqref>D21:D28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5C28D4B1-ACC7-334B-8785-EF141FCB94D3}">
          <x14:formula1>
            <xm:f>Values!$A$13:$A$19</xm:f>
          </x14:formula1>
          <xm:sqref>D21:D28</xm:sqref>
        </x14:dataValidation>
        <x14:dataValidation type="list" allowBlank="1" showInputMessage="1" showErrorMessage="1" xr:uid="{05522580-DD44-3E4E-97D8-558383A002E7}">
          <x14:formula1>
            <xm:f>Values!$A$4:$A$10</xm:f>
          </x14:formula1>
          <xm:sqref>C21:C28</xm:sqref>
        </x14:dataValidation>
      </x14:dataValidation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I36"/>
  <sheetViews>
    <sheetView zoomScaleNormal="100" workbookViewId="0">
      <selection activeCell="D4" sqref="D4"/>
    </sheetView>
  </sheetViews>
  <sheetFormatPr baseColWidth="10" defaultColWidth="8.6640625" defaultRowHeight="15" x14ac:dyDescent="0.2"/>
  <cols>
    <col min="1" max="1" width="9.5" bestFit="1" customWidth="1"/>
    <col min="2" max="2" width="123.1640625" customWidth="1"/>
    <col min="3" max="3" width="22.5" bestFit="1" customWidth="1"/>
    <col min="4" max="4" width="28.83203125" bestFit="1" customWidth="1"/>
    <col min="6" max="7" width="9.1640625" hidden="1" customWidth="1"/>
  </cols>
  <sheetData>
    <row r="1" spans="1:4" ht="59.5" customHeight="1" x14ac:dyDescent="0.2">
      <c r="A1" s="37" t="s">
        <v>960</v>
      </c>
      <c r="B1" s="37"/>
      <c r="C1" s="37"/>
      <c r="D1" s="37"/>
    </row>
    <row r="5" spans="1:4" x14ac:dyDescent="0.2">
      <c r="C5" s="7" t="s">
        <v>124</v>
      </c>
      <c r="D5" s="12">
        <f>F35</f>
        <v>0</v>
      </c>
    </row>
    <row r="7" spans="1:4" x14ac:dyDescent="0.2">
      <c r="C7" s="10" t="s">
        <v>125</v>
      </c>
      <c r="D7" s="11">
        <f>G35</f>
        <v>1</v>
      </c>
    </row>
    <row r="10" spans="1:4" ht="15" customHeight="1" x14ac:dyDescent="0.2"/>
    <row r="20" spans="1:7" s="9" customFormat="1" ht="28.5" customHeight="1" x14ac:dyDescent="0.2">
      <c r="A20" s="8" t="s">
        <v>126</v>
      </c>
      <c r="B20" s="8" t="s">
        <v>127</v>
      </c>
      <c r="C20" s="8" t="s">
        <v>128</v>
      </c>
      <c r="D20" s="8" t="s">
        <v>129</v>
      </c>
    </row>
    <row r="21" spans="1:7" ht="28.5" customHeight="1" x14ac:dyDescent="0.2">
      <c r="A21" s="2" t="s">
        <v>961</v>
      </c>
      <c r="B21" s="20" t="s">
        <v>962</v>
      </c>
      <c r="C21" s="3" t="s">
        <v>474</v>
      </c>
      <c r="D21" s="3" t="s">
        <v>474</v>
      </c>
      <c r="F21" s="5">
        <f t="shared" ref="F21:F33" si="0">IF(C21="Question Not Answered",0,IF(C21="Not Applicable","",IF(C21="No Policy",0,IF(C21="Informal Policy",0.25,IF(C21="Partial Written Policy",0.5,IF(C21="Written Policy",0.75,IF(C21="Approved Written Policy",1,"INVALID")))))))</f>
        <v>0</v>
      </c>
      <c r="G21" s="5">
        <f t="shared" ref="G21:G33" si="1">IF(D21="Question Not Answered",0,IF(D21="Not Applicable","",IF(D21="Not Implemented",0,IF(D21="Parts of Policy Implemented",0.25,IF(D21="Implemented on Some Systems",0.5,IF(D21="Implemented on Most Systems",0.75,IF(D21="Implemented on All Systems",1,"INVALID")))))))</f>
        <v>0</v>
      </c>
    </row>
    <row r="22" spans="1:7" ht="28.5" customHeight="1" x14ac:dyDescent="0.2">
      <c r="A22" s="2" t="s">
        <v>963</v>
      </c>
      <c r="B22" s="20" t="s">
        <v>964</v>
      </c>
      <c r="C22" s="3" t="s">
        <v>474</v>
      </c>
      <c r="D22" s="3" t="s">
        <v>474</v>
      </c>
      <c r="F22" s="5">
        <f t="shared" si="0"/>
        <v>0</v>
      </c>
      <c r="G22" s="5">
        <f t="shared" si="1"/>
        <v>0</v>
      </c>
    </row>
    <row r="23" spans="1:7" ht="28.5" customHeight="1" x14ac:dyDescent="0.2">
      <c r="A23" s="2" t="s">
        <v>965</v>
      </c>
      <c r="B23" s="20" t="s">
        <v>966</v>
      </c>
      <c r="C23" s="3" t="s">
        <v>474</v>
      </c>
      <c r="D23" s="3" t="s">
        <v>474</v>
      </c>
      <c r="F23" s="5">
        <f t="shared" si="0"/>
        <v>0</v>
      </c>
      <c r="G23" s="5">
        <f t="shared" si="1"/>
        <v>0</v>
      </c>
    </row>
    <row r="24" spans="1:7" ht="28.5" customHeight="1" x14ac:dyDescent="0.2">
      <c r="A24" s="2" t="s">
        <v>967</v>
      </c>
      <c r="B24" s="20" t="s">
        <v>968</v>
      </c>
      <c r="C24" s="3" t="s">
        <v>474</v>
      </c>
      <c r="D24" s="3" t="s">
        <v>474</v>
      </c>
      <c r="F24" s="5">
        <f t="shared" si="0"/>
        <v>0</v>
      </c>
      <c r="G24" s="5">
        <f t="shared" si="1"/>
        <v>0</v>
      </c>
    </row>
    <row r="25" spans="1:7" ht="28.5" customHeight="1" x14ac:dyDescent="0.2">
      <c r="A25" s="2" t="s">
        <v>969</v>
      </c>
      <c r="B25" s="20" t="s">
        <v>970</v>
      </c>
      <c r="C25" s="3" t="s">
        <v>474</v>
      </c>
      <c r="D25" s="3" t="s">
        <v>474</v>
      </c>
      <c r="F25" s="5">
        <f t="shared" si="0"/>
        <v>0</v>
      </c>
      <c r="G25" s="5">
        <f t="shared" si="1"/>
        <v>0</v>
      </c>
    </row>
    <row r="26" spans="1:7" ht="28.5" customHeight="1" x14ac:dyDescent="0.2">
      <c r="A26" s="2" t="s">
        <v>971</v>
      </c>
      <c r="B26" s="20" t="s">
        <v>972</v>
      </c>
      <c r="C26" s="3" t="s">
        <v>474</v>
      </c>
      <c r="D26" s="3" t="s">
        <v>474</v>
      </c>
      <c r="F26" s="5">
        <f t="shared" si="0"/>
        <v>0</v>
      </c>
      <c r="G26" s="5">
        <f t="shared" si="1"/>
        <v>0</v>
      </c>
    </row>
    <row r="27" spans="1:7" ht="28.5" customHeight="1" x14ac:dyDescent="0.2">
      <c r="A27" s="2" t="s">
        <v>973</v>
      </c>
      <c r="B27" s="20" t="s">
        <v>974</v>
      </c>
      <c r="C27" s="3" t="s">
        <v>474</v>
      </c>
      <c r="D27" s="3" t="s">
        <v>474</v>
      </c>
      <c r="F27" s="5">
        <f t="shared" si="0"/>
        <v>0</v>
      </c>
      <c r="G27" s="5">
        <f t="shared" si="1"/>
        <v>0</v>
      </c>
    </row>
    <row r="28" spans="1:7" ht="28.5" customHeight="1" x14ac:dyDescent="0.2">
      <c r="A28" s="2" t="s">
        <v>975</v>
      </c>
      <c r="B28" s="20" t="s">
        <v>976</v>
      </c>
      <c r="C28" s="3" t="s">
        <v>474</v>
      </c>
      <c r="D28" s="3" t="s">
        <v>474</v>
      </c>
      <c r="F28" s="5">
        <f t="shared" si="0"/>
        <v>0</v>
      </c>
      <c r="G28" s="5">
        <f t="shared" si="1"/>
        <v>0</v>
      </c>
    </row>
    <row r="29" spans="1:7" ht="28.5" customHeight="1" x14ac:dyDescent="0.2">
      <c r="A29" s="2" t="s">
        <v>977</v>
      </c>
      <c r="B29" s="20" t="s">
        <v>978</v>
      </c>
      <c r="C29" s="3" t="s">
        <v>474</v>
      </c>
      <c r="D29" s="3" t="s">
        <v>474</v>
      </c>
      <c r="F29" s="5">
        <f t="shared" si="0"/>
        <v>0</v>
      </c>
      <c r="G29" s="5">
        <f t="shared" si="1"/>
        <v>0</v>
      </c>
    </row>
    <row r="30" spans="1:7" ht="28.5" customHeight="1" x14ac:dyDescent="0.2">
      <c r="A30" s="2" t="s">
        <v>979</v>
      </c>
      <c r="B30" s="20" t="s">
        <v>980</v>
      </c>
      <c r="C30" s="3" t="s">
        <v>474</v>
      </c>
      <c r="D30" s="3" t="s">
        <v>474</v>
      </c>
      <c r="F30" s="5">
        <f t="shared" si="0"/>
        <v>0</v>
      </c>
      <c r="G30" s="5">
        <f t="shared" si="1"/>
        <v>0</v>
      </c>
    </row>
    <row r="31" spans="1:7" ht="28.5" customHeight="1" x14ac:dyDescent="0.2">
      <c r="A31" s="2" t="s">
        <v>981</v>
      </c>
      <c r="B31" s="20" t="s">
        <v>982</v>
      </c>
      <c r="C31" s="3" t="s">
        <v>474</v>
      </c>
      <c r="D31" s="3" t="s">
        <v>474</v>
      </c>
      <c r="F31" s="5">
        <f t="shared" si="0"/>
        <v>0</v>
      </c>
      <c r="G31" s="5">
        <f t="shared" si="1"/>
        <v>0</v>
      </c>
    </row>
    <row r="32" spans="1:7" ht="28.5" customHeight="1" x14ac:dyDescent="0.2">
      <c r="A32" s="2" t="s">
        <v>983</v>
      </c>
      <c r="B32" s="20" t="s">
        <v>984</v>
      </c>
      <c r="C32" s="3" t="s">
        <v>474</v>
      </c>
      <c r="D32" s="3" t="s">
        <v>474</v>
      </c>
      <c r="F32" s="5">
        <f t="shared" si="0"/>
        <v>0</v>
      </c>
      <c r="G32" s="5">
        <f t="shared" si="1"/>
        <v>0</v>
      </c>
    </row>
    <row r="33" spans="1:9" ht="28.5" customHeight="1" x14ac:dyDescent="0.2">
      <c r="A33" s="2" t="s">
        <v>985</v>
      </c>
      <c r="B33" s="20" t="s">
        <v>986</v>
      </c>
      <c r="C33" s="3" t="s">
        <v>474</v>
      </c>
      <c r="D33" s="3" t="s">
        <v>474</v>
      </c>
      <c r="F33" s="5">
        <f t="shared" si="0"/>
        <v>0</v>
      </c>
      <c r="G33" s="5">
        <f t="shared" si="1"/>
        <v>0</v>
      </c>
    </row>
    <row r="34" spans="1:9" x14ac:dyDescent="0.2">
      <c r="F34" s="5">
        <f>AVERAGE(F21:F33)</f>
        <v>0</v>
      </c>
      <c r="G34" s="5">
        <f>AVERAGE(G21:G33)</f>
        <v>0</v>
      </c>
    </row>
    <row r="35" spans="1:9" x14ac:dyDescent="0.2">
      <c r="F35" s="6">
        <f>AVERAGE(F34:G34)</f>
        <v>0</v>
      </c>
      <c r="G35" s="6">
        <f>1-F35</f>
        <v>1</v>
      </c>
    </row>
    <row r="36" spans="1:9" ht="30" customHeight="1" x14ac:dyDescent="0.2">
      <c r="A36" s="38" t="s">
        <v>45</v>
      </c>
      <c r="B36" s="38"/>
      <c r="C36" s="38"/>
      <c r="D36" s="38"/>
      <c r="E36" s="16"/>
      <c r="F36" s="16"/>
      <c r="G36" s="16"/>
      <c r="H36" s="16"/>
      <c r="I36" s="16"/>
    </row>
  </sheetData>
  <mergeCells count="2">
    <mergeCell ref="A1:D1"/>
    <mergeCell ref="A36:D36"/>
  </mergeCells>
  <hyperlinks>
    <hyperlink ref="A36:C36" r:id="rId1" display="This work is licensed under the AuditScripts.com Terms of Service, which can be found at http://www.auditscripts.com/terms/. For Authorized Use Only." xr:uid="{00000000-0004-0000-2A00-000000000000}"/>
  </hyperlinks>
  <pageMargins left="0.7" right="0.7" top="0.75" bottom="0.75" header="0.3" footer="0.3"/>
  <pageSetup orientation="portrait" r:id="rId2"/>
  <drawing r:id="rId3"/>
  <extLst>
    <ext xmlns:x14="http://schemas.microsoft.com/office/spreadsheetml/2009/9/main" uri="{78C0D931-6437-407d-A8EE-F0AAD7539E65}">
      <x14:conditionalFormattings>
        <x14:conditionalFormatting xmlns:xm="http://schemas.microsoft.com/office/excel/2006/main">
          <x14:cfRule type="cellIs" priority="1" operator="equal" id="{DEEDEA11-35A5-1749-B4EA-620292F8674D}">
            <xm:f>Values!$A$4</xm:f>
            <x14:dxf>
              <fill>
                <patternFill>
                  <bgColor rgb="FF00B0F0"/>
                </patternFill>
              </fill>
            </x14:dxf>
          </x14:cfRule>
          <x14:cfRule type="cellIs" priority="2" operator="equal" id="{27A053D5-B1ED-D74B-A98F-868122044BE4}">
            <xm:f>Values!$A$5</xm:f>
            <x14:dxf>
              <fill>
                <patternFill>
                  <bgColor theme="2" tint="-9.9948118533890809E-2"/>
                </patternFill>
              </fill>
            </x14:dxf>
          </x14:cfRule>
          <x14:cfRule type="cellIs" priority="3" operator="equal" id="{6FE3F5D5-1323-D541-8D53-9A2FAD4E763E}">
            <xm:f>Values!$A$6</xm:f>
            <x14:dxf>
              <fill>
                <patternFill>
                  <bgColor rgb="FFE74C3C"/>
                </patternFill>
              </fill>
            </x14:dxf>
          </x14:cfRule>
          <x14:cfRule type="cellIs" priority="4" operator="equal" id="{391C7468-C080-6546-B042-F853F58C3EDB}">
            <xm:f>Values!$A$7</xm:f>
            <x14:dxf>
              <fill>
                <patternFill>
                  <bgColor rgb="FFE67E22"/>
                </patternFill>
              </fill>
            </x14:dxf>
          </x14:cfRule>
          <x14:cfRule type="cellIs" priority="5" operator="equal" id="{170E56E8-F519-DC44-A8EE-EEA955B7D8C1}">
            <xm:f>Values!$A$8</xm:f>
            <x14:dxf>
              <fill>
                <patternFill>
                  <bgColor rgb="FFF39C12"/>
                </patternFill>
              </fill>
            </x14:dxf>
          </x14:cfRule>
          <x14:cfRule type="cellIs" priority="6" operator="equal" id="{7FC619A9-061D-7146-9102-1F5CE1FF4789}">
            <xm:f>Values!$A$9</xm:f>
            <x14:dxf>
              <fill>
                <patternFill>
                  <bgColor rgb="FFF1C40F"/>
                </patternFill>
              </fill>
            </x14:dxf>
          </x14:cfRule>
          <x14:cfRule type="cellIs" priority="7" operator="equal" id="{BBD1C477-CD78-0140-858B-54F2B7B6E673}">
            <xm:f>Values!$A$10</xm:f>
            <x14:dxf>
              <fill>
                <patternFill>
                  <bgColor rgb="FF27AE60"/>
                </patternFill>
              </fill>
            </x14:dxf>
          </x14:cfRule>
          <xm:sqref>C21:C33</xm:sqref>
        </x14:conditionalFormatting>
        <x14:conditionalFormatting xmlns:xm="http://schemas.microsoft.com/office/excel/2006/main">
          <x14:cfRule type="cellIs" priority="8" operator="equal" id="{05673E0F-9D77-9F44-9351-8CB3BF32759E}">
            <xm:f>Values!$A$13</xm:f>
            <x14:dxf>
              <fill>
                <patternFill>
                  <bgColor rgb="FF00B0F0"/>
                </patternFill>
              </fill>
            </x14:dxf>
          </x14:cfRule>
          <x14:cfRule type="cellIs" priority="9" operator="equal" id="{205D264E-2CC2-E248-A7B5-BB9A12B7E83E}">
            <xm:f>Values!$A$14</xm:f>
            <x14:dxf>
              <fill>
                <patternFill>
                  <bgColor theme="2" tint="-9.9948118533890809E-2"/>
                </patternFill>
              </fill>
            </x14:dxf>
          </x14:cfRule>
          <x14:cfRule type="cellIs" priority="10" operator="equal" id="{32167621-5B6C-F24D-912E-3A7556242306}">
            <xm:f>Values!$A$15</xm:f>
            <x14:dxf>
              <fill>
                <patternFill>
                  <bgColor rgb="FFE74C3C"/>
                </patternFill>
              </fill>
            </x14:dxf>
          </x14:cfRule>
          <x14:cfRule type="cellIs" priority="11" operator="equal" id="{E3CCA19C-4A64-724E-8896-7F0038E62F75}">
            <xm:f>Values!$A$16</xm:f>
            <x14:dxf>
              <fill>
                <patternFill>
                  <bgColor rgb="FFE67E22"/>
                </patternFill>
              </fill>
            </x14:dxf>
          </x14:cfRule>
          <x14:cfRule type="cellIs" priority="12" operator="equal" id="{1AC22D11-DF14-1047-B3B9-EF947B23794C}">
            <xm:f>Values!$A$17</xm:f>
            <x14:dxf>
              <fill>
                <patternFill>
                  <bgColor rgb="FFF39C12"/>
                </patternFill>
              </fill>
            </x14:dxf>
          </x14:cfRule>
          <x14:cfRule type="cellIs" priority="13" operator="equal" id="{C6529013-BE2A-744F-9EEE-373BA266F9A7}">
            <xm:f>Values!$A$18</xm:f>
            <x14:dxf>
              <fill>
                <patternFill>
                  <bgColor rgb="FFF1C40F"/>
                </patternFill>
              </fill>
            </x14:dxf>
          </x14:cfRule>
          <x14:cfRule type="cellIs" priority="14" operator="equal" id="{F8DDCF53-7DFD-BB42-805E-EB66F9FF80DF}">
            <xm:f>Values!$A$19</xm:f>
            <x14:dxf>
              <fill>
                <patternFill>
                  <bgColor rgb="FF27AE60"/>
                </patternFill>
              </fill>
            </x14:dxf>
          </x14:cfRule>
          <xm:sqref>D21:D33</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46A82160-FF26-9B41-B153-4AB585FC7293}">
          <x14:formula1>
            <xm:f>Values!$A$13:$A$19</xm:f>
          </x14:formula1>
          <xm:sqref>D21:D33</xm:sqref>
        </x14:dataValidation>
        <x14:dataValidation type="list" allowBlank="1" showInputMessage="1" showErrorMessage="1" xr:uid="{AB3A9094-6EC1-F240-A527-655A79ED1954}">
          <x14:formula1>
            <xm:f>Values!$A$4:$A$10</xm:f>
          </x14:formula1>
          <xm:sqref>C21:C33</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I30"/>
  <sheetViews>
    <sheetView zoomScaleNormal="100" workbookViewId="0">
      <selection activeCell="D4" sqref="D4"/>
    </sheetView>
  </sheetViews>
  <sheetFormatPr baseColWidth="10" defaultColWidth="8.6640625" defaultRowHeight="15" x14ac:dyDescent="0.2"/>
  <cols>
    <col min="1" max="1" width="9.5" bestFit="1" customWidth="1"/>
    <col min="2" max="2" width="123.1640625" customWidth="1"/>
    <col min="3" max="3" width="22.5" bestFit="1" customWidth="1"/>
    <col min="4" max="4" width="28.83203125" bestFit="1" customWidth="1"/>
    <col min="6" max="7" width="9.1640625" hidden="1" customWidth="1"/>
  </cols>
  <sheetData>
    <row r="1" spans="1:4" ht="59.5" customHeight="1" x14ac:dyDescent="0.2">
      <c r="A1" s="37" t="s">
        <v>987</v>
      </c>
      <c r="B1" s="37"/>
      <c r="C1" s="37"/>
      <c r="D1" s="37"/>
    </row>
    <row r="5" spans="1:4" x14ac:dyDescent="0.2">
      <c r="C5" s="7" t="s">
        <v>124</v>
      </c>
      <c r="D5" s="12">
        <f>F29</f>
        <v>0</v>
      </c>
    </row>
    <row r="7" spans="1:4" x14ac:dyDescent="0.2">
      <c r="C7" s="10" t="s">
        <v>125</v>
      </c>
      <c r="D7" s="11">
        <f>G29</f>
        <v>1</v>
      </c>
    </row>
    <row r="10" spans="1:4" ht="15" customHeight="1" x14ac:dyDescent="0.2"/>
    <row r="20" spans="1:9" s="9" customFormat="1" ht="28.5" customHeight="1" x14ac:dyDescent="0.2">
      <c r="A20" s="8" t="s">
        <v>126</v>
      </c>
      <c r="B20" s="8" t="s">
        <v>127</v>
      </c>
      <c r="C20" s="8" t="s">
        <v>128</v>
      </c>
      <c r="D20" s="8" t="s">
        <v>129</v>
      </c>
    </row>
    <row r="21" spans="1:9" ht="28.5" customHeight="1" x14ac:dyDescent="0.2">
      <c r="A21" s="2" t="s">
        <v>988</v>
      </c>
      <c r="B21" s="20" t="s">
        <v>989</v>
      </c>
      <c r="C21" s="3" t="s">
        <v>474</v>
      </c>
      <c r="D21" s="3" t="s">
        <v>474</v>
      </c>
      <c r="F21" s="5">
        <f t="shared" ref="F21:F27" si="0">IF(C21="Question Not Answered",0,IF(C21="Not Applicable","",IF(C21="No Policy",0,IF(C21="Informal Policy",0.25,IF(C21="Partial Written Policy",0.5,IF(C21="Written Policy",0.75,IF(C21="Approved Written Policy",1,"INVALID")))))))</f>
        <v>0</v>
      </c>
      <c r="G21" s="5">
        <f t="shared" ref="G21:G27" si="1">IF(D21="Question Not Answered",0,IF(D21="Not Applicable","",IF(D21="Not Implemented",0,IF(D21="Parts of Policy Implemented",0.25,IF(D21="Implemented on Some Systems",0.5,IF(D21="Implemented on Most Systems",0.75,IF(D21="Implemented on All Systems",1,"INVALID")))))))</f>
        <v>0</v>
      </c>
    </row>
    <row r="22" spans="1:9" ht="28.5" customHeight="1" x14ac:dyDescent="0.2">
      <c r="A22" s="2" t="s">
        <v>990</v>
      </c>
      <c r="B22" s="20" t="s">
        <v>991</v>
      </c>
      <c r="C22" s="3" t="s">
        <v>474</v>
      </c>
      <c r="D22" s="3" t="s">
        <v>474</v>
      </c>
      <c r="F22" s="5">
        <f t="shared" si="0"/>
        <v>0</v>
      </c>
      <c r="G22" s="5">
        <f t="shared" si="1"/>
        <v>0</v>
      </c>
    </row>
    <row r="23" spans="1:9" ht="28.5" customHeight="1" x14ac:dyDescent="0.2">
      <c r="A23" s="2" t="s">
        <v>992</v>
      </c>
      <c r="B23" s="20" t="s">
        <v>993</v>
      </c>
      <c r="C23" s="3" t="s">
        <v>474</v>
      </c>
      <c r="D23" s="3" t="s">
        <v>474</v>
      </c>
      <c r="F23" s="5">
        <f t="shared" si="0"/>
        <v>0</v>
      </c>
      <c r="G23" s="5">
        <f t="shared" si="1"/>
        <v>0</v>
      </c>
    </row>
    <row r="24" spans="1:9" ht="28.5" customHeight="1" x14ac:dyDescent="0.2">
      <c r="A24" s="2" t="s">
        <v>994</v>
      </c>
      <c r="B24" s="20" t="s">
        <v>995</v>
      </c>
      <c r="C24" s="3" t="s">
        <v>474</v>
      </c>
      <c r="D24" s="3" t="s">
        <v>474</v>
      </c>
      <c r="F24" s="5">
        <f t="shared" si="0"/>
        <v>0</v>
      </c>
      <c r="G24" s="5">
        <f t="shared" si="1"/>
        <v>0</v>
      </c>
    </row>
    <row r="25" spans="1:9" ht="28.5" customHeight="1" x14ac:dyDescent="0.2">
      <c r="A25" s="2" t="s">
        <v>996</v>
      </c>
      <c r="B25" s="20" t="s">
        <v>997</v>
      </c>
      <c r="C25" s="3" t="s">
        <v>474</v>
      </c>
      <c r="D25" s="3" t="s">
        <v>474</v>
      </c>
      <c r="F25" s="5">
        <f t="shared" si="0"/>
        <v>0</v>
      </c>
      <c r="G25" s="5">
        <f t="shared" si="1"/>
        <v>0</v>
      </c>
    </row>
    <row r="26" spans="1:9" ht="28.5" customHeight="1" x14ac:dyDescent="0.2">
      <c r="A26" s="2" t="s">
        <v>998</v>
      </c>
      <c r="B26" s="20" t="s">
        <v>999</v>
      </c>
      <c r="C26" s="3" t="s">
        <v>474</v>
      </c>
      <c r="D26" s="3" t="s">
        <v>474</v>
      </c>
      <c r="F26" s="5">
        <f t="shared" si="0"/>
        <v>0</v>
      </c>
      <c r="G26" s="5">
        <f t="shared" si="1"/>
        <v>0</v>
      </c>
    </row>
    <row r="27" spans="1:9" ht="28.5" customHeight="1" x14ac:dyDescent="0.2">
      <c r="A27" s="2" t="s">
        <v>1000</v>
      </c>
      <c r="B27" s="20" t="s">
        <v>1001</v>
      </c>
      <c r="C27" s="3" t="s">
        <v>474</v>
      </c>
      <c r="D27" s="3" t="s">
        <v>474</v>
      </c>
      <c r="F27" s="5">
        <f t="shared" si="0"/>
        <v>0</v>
      </c>
      <c r="G27" s="5">
        <f t="shared" si="1"/>
        <v>0</v>
      </c>
    </row>
    <row r="28" spans="1:9" x14ac:dyDescent="0.2">
      <c r="F28" s="5">
        <f>AVERAGE(F21:F27)</f>
        <v>0</v>
      </c>
      <c r="G28" s="5">
        <f>AVERAGE(G21:G27)</f>
        <v>0</v>
      </c>
    </row>
    <row r="29" spans="1:9" x14ac:dyDescent="0.2">
      <c r="F29" s="6">
        <f>AVERAGE(F28:G28)</f>
        <v>0</v>
      </c>
      <c r="G29" s="6">
        <f>1-F29</f>
        <v>1</v>
      </c>
    </row>
    <row r="30" spans="1:9" ht="30" customHeight="1" x14ac:dyDescent="0.2">
      <c r="A30" s="38" t="s">
        <v>45</v>
      </c>
      <c r="B30" s="38"/>
      <c r="C30" s="38"/>
      <c r="D30" s="38"/>
      <c r="E30" s="16"/>
      <c r="F30" s="16"/>
      <c r="G30" s="16"/>
      <c r="H30" s="16"/>
      <c r="I30" s="16"/>
    </row>
  </sheetData>
  <mergeCells count="2">
    <mergeCell ref="A1:D1"/>
    <mergeCell ref="A30:D30"/>
  </mergeCells>
  <hyperlinks>
    <hyperlink ref="A30:C30" r:id="rId1" display="This work is licensed under the AuditScripts.com Terms of Service, which can be found at http://www.auditscripts.com/terms/. For Authorized Use Only." xr:uid="{00000000-0004-0000-2B00-000000000000}"/>
  </hyperlinks>
  <pageMargins left="0.7" right="0.7" top="0.75" bottom="0.75" header="0.3" footer="0.3"/>
  <pageSetup orientation="portrait" r:id="rId2"/>
  <drawing r:id="rId3"/>
  <extLst>
    <ext xmlns:x14="http://schemas.microsoft.com/office/spreadsheetml/2009/9/main" uri="{78C0D931-6437-407d-A8EE-F0AAD7539E65}">
      <x14:conditionalFormattings>
        <x14:conditionalFormatting xmlns:xm="http://schemas.microsoft.com/office/excel/2006/main">
          <x14:cfRule type="cellIs" priority="1" operator="equal" id="{F706E67E-B4A5-6A47-8022-D2736FFFA472}">
            <xm:f>Values!$A$4</xm:f>
            <x14:dxf>
              <fill>
                <patternFill>
                  <bgColor rgb="FF00B0F0"/>
                </patternFill>
              </fill>
            </x14:dxf>
          </x14:cfRule>
          <x14:cfRule type="cellIs" priority="2" operator="equal" id="{F3D84981-AFD9-5343-B72A-4C4CF6C1A9B7}">
            <xm:f>Values!$A$5</xm:f>
            <x14:dxf>
              <fill>
                <patternFill>
                  <bgColor theme="2" tint="-9.9948118533890809E-2"/>
                </patternFill>
              </fill>
            </x14:dxf>
          </x14:cfRule>
          <x14:cfRule type="cellIs" priority="3" operator="equal" id="{8D6D3DC6-6322-8545-B377-1BBF3BFA7805}">
            <xm:f>Values!$A$6</xm:f>
            <x14:dxf>
              <fill>
                <patternFill>
                  <bgColor rgb="FFE74C3C"/>
                </patternFill>
              </fill>
            </x14:dxf>
          </x14:cfRule>
          <x14:cfRule type="cellIs" priority="4" operator="equal" id="{9FCC5427-33E1-A64B-BD67-49DD60880190}">
            <xm:f>Values!$A$7</xm:f>
            <x14:dxf>
              <fill>
                <patternFill>
                  <bgColor rgb="FFE67E22"/>
                </patternFill>
              </fill>
            </x14:dxf>
          </x14:cfRule>
          <x14:cfRule type="cellIs" priority="5" operator="equal" id="{24A373EC-08DC-914F-ABB7-242E707FD13A}">
            <xm:f>Values!$A$8</xm:f>
            <x14:dxf>
              <fill>
                <patternFill>
                  <bgColor rgb="FFF39C12"/>
                </patternFill>
              </fill>
            </x14:dxf>
          </x14:cfRule>
          <x14:cfRule type="cellIs" priority="6" operator="equal" id="{ED6E38DD-5234-4C49-90EF-F73DD061D1E7}">
            <xm:f>Values!$A$9</xm:f>
            <x14:dxf>
              <fill>
                <patternFill>
                  <bgColor rgb="FFF1C40F"/>
                </patternFill>
              </fill>
            </x14:dxf>
          </x14:cfRule>
          <x14:cfRule type="cellIs" priority="7" operator="equal" id="{F2311E6F-BB3C-A048-AB07-A949C78CCE20}">
            <xm:f>Values!$A$10</xm:f>
            <x14:dxf>
              <fill>
                <patternFill>
                  <bgColor rgb="FF27AE60"/>
                </patternFill>
              </fill>
            </x14:dxf>
          </x14:cfRule>
          <xm:sqref>C21:C27</xm:sqref>
        </x14:conditionalFormatting>
        <x14:conditionalFormatting xmlns:xm="http://schemas.microsoft.com/office/excel/2006/main">
          <x14:cfRule type="cellIs" priority="8" operator="equal" id="{5826A455-B58E-C143-A33E-29560D6B8A56}">
            <xm:f>Values!$A$13</xm:f>
            <x14:dxf>
              <fill>
                <patternFill>
                  <bgColor rgb="FF00B0F0"/>
                </patternFill>
              </fill>
            </x14:dxf>
          </x14:cfRule>
          <x14:cfRule type="cellIs" priority="9" operator="equal" id="{FF8AA447-5A88-5A43-88F3-1C06DB0E67DE}">
            <xm:f>Values!$A$14</xm:f>
            <x14:dxf>
              <fill>
                <patternFill>
                  <bgColor theme="2" tint="-9.9948118533890809E-2"/>
                </patternFill>
              </fill>
            </x14:dxf>
          </x14:cfRule>
          <x14:cfRule type="cellIs" priority="10" operator="equal" id="{97196FDA-A15E-964F-A45E-0ED8B0E071F9}">
            <xm:f>Values!$A$15</xm:f>
            <x14:dxf>
              <fill>
                <patternFill>
                  <bgColor rgb="FFE74C3C"/>
                </patternFill>
              </fill>
            </x14:dxf>
          </x14:cfRule>
          <x14:cfRule type="cellIs" priority="11" operator="equal" id="{EFA13F48-B32D-D548-A37C-892700B8B3AA}">
            <xm:f>Values!$A$16</xm:f>
            <x14:dxf>
              <fill>
                <patternFill>
                  <bgColor rgb="FFE67E22"/>
                </patternFill>
              </fill>
            </x14:dxf>
          </x14:cfRule>
          <x14:cfRule type="cellIs" priority="12" operator="equal" id="{5BFBCECE-9710-3E4A-B7F4-1DEBF763F675}">
            <xm:f>Values!$A$17</xm:f>
            <x14:dxf>
              <fill>
                <patternFill>
                  <bgColor rgb="FFF39C12"/>
                </patternFill>
              </fill>
            </x14:dxf>
          </x14:cfRule>
          <x14:cfRule type="cellIs" priority="13" operator="equal" id="{9D23F617-6957-0443-9105-A9FDCAD23972}">
            <xm:f>Values!$A$18</xm:f>
            <x14:dxf>
              <fill>
                <patternFill>
                  <bgColor rgb="FFF1C40F"/>
                </patternFill>
              </fill>
            </x14:dxf>
          </x14:cfRule>
          <x14:cfRule type="cellIs" priority="14" operator="equal" id="{0D6524A8-7927-BA48-B030-E5DF18CC96AA}">
            <xm:f>Values!$A$19</xm:f>
            <x14:dxf>
              <fill>
                <patternFill>
                  <bgColor rgb="FF27AE60"/>
                </patternFill>
              </fill>
            </x14:dxf>
          </x14:cfRule>
          <xm:sqref>D21:D27</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532523C3-13A0-9D42-BB5F-0D9B72A881C6}">
          <x14:formula1>
            <xm:f>Values!$A$13:$A$19</xm:f>
          </x14:formula1>
          <xm:sqref>D21:D27</xm:sqref>
        </x14:dataValidation>
        <x14:dataValidation type="list" allowBlank="1" showInputMessage="1" showErrorMessage="1" xr:uid="{A2670D32-074D-E84D-B1FD-EF5FBE2D09CE}">
          <x14:formula1>
            <xm:f>Values!$A$4:$A$10</xm:f>
          </x14:formula1>
          <xm:sqref>C21:C27</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A19"/>
  <sheetViews>
    <sheetView workbookViewId="0">
      <selection activeCell="A5" sqref="A5"/>
    </sheetView>
  </sheetViews>
  <sheetFormatPr baseColWidth="10" defaultColWidth="8.83203125" defaultRowHeight="15" x14ac:dyDescent="0.2"/>
  <cols>
    <col min="1" max="1" width="37.33203125" customWidth="1"/>
  </cols>
  <sheetData>
    <row r="1" spans="1:1" x14ac:dyDescent="0.2">
      <c r="A1" s="4" t="s">
        <v>1002</v>
      </c>
    </row>
    <row r="3" spans="1:1" x14ac:dyDescent="0.2">
      <c r="A3" s="7" t="s">
        <v>1003</v>
      </c>
    </row>
    <row r="4" spans="1:1" x14ac:dyDescent="0.2">
      <c r="A4" s="1" t="s">
        <v>474</v>
      </c>
    </row>
    <row r="5" spans="1:1" x14ac:dyDescent="0.2">
      <c r="A5" s="1" t="s">
        <v>1004</v>
      </c>
    </row>
    <row r="6" spans="1:1" x14ac:dyDescent="0.2">
      <c r="A6" s="1" t="s">
        <v>307</v>
      </c>
    </row>
    <row r="7" spans="1:1" x14ac:dyDescent="0.2">
      <c r="A7" s="1" t="s">
        <v>150</v>
      </c>
    </row>
    <row r="8" spans="1:1" x14ac:dyDescent="0.2">
      <c r="A8" s="1" t="s">
        <v>132</v>
      </c>
    </row>
    <row r="9" spans="1:1" x14ac:dyDescent="0.2">
      <c r="A9" s="1" t="s">
        <v>136</v>
      </c>
    </row>
    <row r="10" spans="1:1" x14ac:dyDescent="0.2">
      <c r="A10" s="1" t="s">
        <v>166</v>
      </c>
    </row>
    <row r="12" spans="1:1" x14ac:dyDescent="0.2">
      <c r="A12" s="7" t="s">
        <v>1005</v>
      </c>
    </row>
    <row r="13" spans="1:1" x14ac:dyDescent="0.2">
      <c r="A13" s="1" t="s">
        <v>474</v>
      </c>
    </row>
    <row r="14" spans="1:1" x14ac:dyDescent="0.2">
      <c r="A14" s="1" t="s">
        <v>1004</v>
      </c>
    </row>
    <row r="15" spans="1:1" x14ac:dyDescent="0.2">
      <c r="A15" s="1" t="s">
        <v>308</v>
      </c>
    </row>
    <row r="16" spans="1:1" x14ac:dyDescent="0.2">
      <c r="A16" s="1" t="s">
        <v>133</v>
      </c>
    </row>
    <row r="17" spans="1:1" x14ac:dyDescent="0.2">
      <c r="A17" s="1" t="s">
        <v>145</v>
      </c>
    </row>
    <row r="18" spans="1:1" x14ac:dyDescent="0.2">
      <c r="A18" s="1" t="s">
        <v>137</v>
      </c>
    </row>
    <row r="19" spans="1:1" x14ac:dyDescent="0.2">
      <c r="A19" s="1" t="s">
        <v>140</v>
      </c>
    </row>
  </sheetData>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filterMode="1"/>
  <dimension ref="A1:AB427"/>
  <sheetViews>
    <sheetView topLeftCell="P315" zoomScaleNormal="100" workbookViewId="0">
      <selection activeCell="V18" sqref="V18"/>
    </sheetView>
  </sheetViews>
  <sheetFormatPr baseColWidth="10" defaultColWidth="8.83203125" defaultRowHeight="15" x14ac:dyDescent="0.2"/>
  <cols>
    <col min="1" max="1" width="29.5" bestFit="1" customWidth="1"/>
    <col min="2" max="2" width="39.5" bestFit="1" customWidth="1"/>
    <col min="3" max="3" width="23.5" style="2" bestFit="1" customWidth="1"/>
    <col min="4" max="4" width="72.5" style="20" customWidth="1"/>
    <col min="5" max="6" width="15.5" style="20" customWidth="1"/>
    <col min="7" max="10" width="18.5" customWidth="1"/>
    <col min="11" max="11" width="22.6640625" style="20" customWidth="1"/>
    <col min="12" max="13" width="22.6640625" style="14" customWidth="1"/>
    <col min="14" max="19" width="22.6640625" style="2" customWidth="1"/>
    <col min="20" max="20" width="22.6640625" customWidth="1"/>
    <col min="21" max="22" width="22.6640625" style="2" customWidth="1"/>
    <col min="23" max="23" width="22.6640625" customWidth="1"/>
    <col min="24" max="25" width="22.6640625" style="2" customWidth="1"/>
    <col min="26" max="26" width="22.6640625" customWidth="1"/>
    <col min="27" max="28" width="22.6640625" style="2" customWidth="1"/>
  </cols>
  <sheetData>
    <row r="1" spans="1:28" ht="57.75" customHeight="1" x14ac:dyDescent="0.2">
      <c r="A1" s="37" t="s">
        <v>1440</v>
      </c>
      <c r="B1" s="37"/>
      <c r="C1" s="37"/>
      <c r="D1" s="37"/>
      <c r="E1" s="37"/>
      <c r="F1" s="37"/>
      <c r="G1" s="37"/>
      <c r="H1" s="37"/>
      <c r="I1" s="37"/>
      <c r="J1" s="37"/>
      <c r="K1" s="37"/>
      <c r="L1" s="37"/>
      <c r="M1" s="37"/>
      <c r="N1" s="37"/>
      <c r="O1" s="37"/>
      <c r="P1" s="37"/>
      <c r="Q1" s="37"/>
      <c r="R1" s="37"/>
      <c r="S1" s="37"/>
      <c r="T1" s="37"/>
      <c r="U1" s="37"/>
      <c r="V1" s="37"/>
      <c r="W1" s="37"/>
      <c r="X1" s="37"/>
      <c r="Y1" s="37"/>
      <c r="Z1" s="37"/>
      <c r="AA1" s="37"/>
      <c r="AB1" s="37"/>
    </row>
    <row r="3" spans="1:28" ht="34" x14ac:dyDescent="0.2">
      <c r="A3" s="28" t="s">
        <v>1006</v>
      </c>
      <c r="B3" s="28" t="s">
        <v>1007</v>
      </c>
      <c r="C3" s="28" t="s">
        <v>1008</v>
      </c>
      <c r="D3" s="28" t="s">
        <v>1009</v>
      </c>
      <c r="E3" s="28" t="s">
        <v>1010</v>
      </c>
      <c r="F3" s="28" t="s">
        <v>1011</v>
      </c>
      <c r="G3" s="28" t="s">
        <v>1403</v>
      </c>
      <c r="H3" s="28" t="s">
        <v>1404</v>
      </c>
      <c r="I3" s="28" t="s">
        <v>1405</v>
      </c>
      <c r="J3" s="28" t="s">
        <v>1406</v>
      </c>
      <c r="K3" s="28" t="s">
        <v>1012</v>
      </c>
      <c r="L3" s="28" t="s">
        <v>1013</v>
      </c>
      <c r="M3" s="28" t="s">
        <v>1014</v>
      </c>
      <c r="N3" s="28" t="s">
        <v>1015</v>
      </c>
      <c r="O3" s="28" t="s">
        <v>1016</v>
      </c>
      <c r="P3" s="28" t="s">
        <v>1017</v>
      </c>
      <c r="Q3" s="28" t="s">
        <v>1018</v>
      </c>
      <c r="R3" s="28" t="s">
        <v>1019</v>
      </c>
      <c r="S3" s="28" t="s">
        <v>1020</v>
      </c>
      <c r="T3" s="28" t="s">
        <v>1446</v>
      </c>
      <c r="U3" s="28" t="s">
        <v>1022</v>
      </c>
      <c r="V3" s="28" t="s">
        <v>1023</v>
      </c>
      <c r="W3" s="28" t="s">
        <v>1021</v>
      </c>
      <c r="X3" s="28" t="s">
        <v>1022</v>
      </c>
      <c r="Y3" s="28" t="s">
        <v>1023</v>
      </c>
      <c r="Z3" s="27" t="s">
        <v>1024</v>
      </c>
      <c r="AA3" s="27" t="s">
        <v>1025</v>
      </c>
      <c r="AB3" s="27" t="s">
        <v>1026</v>
      </c>
    </row>
    <row r="4" spans="1:28" ht="48" x14ac:dyDescent="0.2">
      <c r="A4" s="2" t="s">
        <v>1027</v>
      </c>
      <c r="B4" s="2" t="s">
        <v>1028</v>
      </c>
      <c r="C4" s="2" t="s">
        <v>130</v>
      </c>
      <c r="D4" s="25" t="s">
        <v>131</v>
      </c>
      <c r="E4" s="29">
        <f>Governance!F21</f>
        <v>0</v>
      </c>
      <c r="F4" s="29">
        <f>Governance!G21</f>
        <v>0</v>
      </c>
      <c r="G4" s="2"/>
      <c r="H4" s="31">
        <f t="shared" ref="H4:H9" si="0">F4</f>
        <v>0</v>
      </c>
      <c r="I4" s="2"/>
      <c r="J4" s="2"/>
      <c r="K4"/>
      <c r="L4" s="2"/>
      <c r="M4" s="2"/>
      <c r="Q4" s="21" t="s">
        <v>1029</v>
      </c>
      <c r="R4" s="29">
        <f>E4</f>
        <v>0</v>
      </c>
      <c r="S4" s="29">
        <f>F4</f>
        <v>0</v>
      </c>
      <c r="T4" s="21" t="s">
        <v>1447</v>
      </c>
      <c r="U4" s="29">
        <f>E4</f>
        <v>0</v>
      </c>
      <c r="V4" s="29">
        <f>F4</f>
        <v>0</v>
      </c>
      <c r="W4" s="21" t="s">
        <v>1030</v>
      </c>
      <c r="X4" s="29">
        <f>E4</f>
        <v>0</v>
      </c>
      <c r="Y4" s="29">
        <f>F4</f>
        <v>0</v>
      </c>
    </row>
    <row r="5" spans="1:28" ht="32" hidden="1" x14ac:dyDescent="0.2">
      <c r="A5" s="2" t="s">
        <v>1027</v>
      </c>
      <c r="B5" s="2" t="s">
        <v>1028</v>
      </c>
      <c r="C5" s="2" t="s">
        <v>134</v>
      </c>
      <c r="D5" s="25" t="s">
        <v>135</v>
      </c>
      <c r="E5" s="29">
        <f>Governance!F22</f>
        <v>0</v>
      </c>
      <c r="F5" s="29">
        <f>Governance!G22</f>
        <v>0</v>
      </c>
      <c r="G5" s="2"/>
      <c r="H5" s="31">
        <f t="shared" si="0"/>
        <v>0</v>
      </c>
      <c r="I5" s="2"/>
      <c r="J5" s="2"/>
      <c r="K5"/>
      <c r="L5" s="2"/>
      <c r="M5" s="2"/>
      <c r="Q5"/>
    </row>
    <row r="6" spans="1:28" ht="32" hidden="1" x14ac:dyDescent="0.2">
      <c r="A6" s="2" t="s">
        <v>1027</v>
      </c>
      <c r="B6" s="2" t="s">
        <v>1028</v>
      </c>
      <c r="C6" s="2" t="s">
        <v>138</v>
      </c>
      <c r="D6" s="25" t="s">
        <v>139</v>
      </c>
      <c r="E6" s="29">
        <f>Governance!F23</f>
        <v>0</v>
      </c>
      <c r="F6" s="29">
        <f>Governance!G23</f>
        <v>0</v>
      </c>
      <c r="G6" s="2"/>
      <c r="H6" s="31">
        <f t="shared" si="0"/>
        <v>0</v>
      </c>
      <c r="I6" s="2"/>
      <c r="J6" s="2"/>
      <c r="K6"/>
      <c r="L6" s="2"/>
      <c r="M6" s="2"/>
      <c r="Q6"/>
    </row>
    <row r="7" spans="1:28" ht="32" hidden="1" x14ac:dyDescent="0.2">
      <c r="A7" s="2" t="s">
        <v>1027</v>
      </c>
      <c r="B7" s="2" t="s">
        <v>1028</v>
      </c>
      <c r="C7" s="2" t="s">
        <v>141</v>
      </c>
      <c r="D7" s="25" t="s">
        <v>142</v>
      </c>
      <c r="E7" s="29">
        <f>Governance!F24</f>
        <v>0</v>
      </c>
      <c r="F7" s="29">
        <f>Governance!G24</f>
        <v>0</v>
      </c>
      <c r="G7" s="2"/>
      <c r="H7" s="31">
        <f t="shared" si="0"/>
        <v>0</v>
      </c>
      <c r="I7" s="2"/>
      <c r="J7" s="2"/>
      <c r="K7"/>
      <c r="L7" s="2"/>
      <c r="M7" s="2"/>
      <c r="Q7"/>
      <c r="T7" s="21">
        <v>5.4</v>
      </c>
      <c r="U7" s="29">
        <f>E7</f>
        <v>0</v>
      </c>
      <c r="V7" s="29">
        <f>F7</f>
        <v>0</v>
      </c>
    </row>
    <row r="8" spans="1:28" ht="32" hidden="1" x14ac:dyDescent="0.2">
      <c r="A8" s="2" t="s">
        <v>1027</v>
      </c>
      <c r="B8" s="2" t="s">
        <v>1028</v>
      </c>
      <c r="C8" s="2" t="s">
        <v>143</v>
      </c>
      <c r="D8" s="25" t="s">
        <v>144</v>
      </c>
      <c r="E8" s="29">
        <f>Governance!F25</f>
        <v>0</v>
      </c>
      <c r="F8" s="29">
        <f>Governance!G25</f>
        <v>0</v>
      </c>
      <c r="G8" s="2"/>
      <c r="H8" s="31">
        <f t="shared" si="0"/>
        <v>0</v>
      </c>
      <c r="I8" s="2"/>
      <c r="J8" s="2"/>
      <c r="K8"/>
      <c r="L8" s="2"/>
      <c r="M8" s="2"/>
      <c r="Q8"/>
      <c r="T8" s="21">
        <v>5.2</v>
      </c>
      <c r="U8" s="29">
        <f>E8</f>
        <v>0</v>
      </c>
      <c r="V8" s="29">
        <f>F8</f>
        <v>0</v>
      </c>
    </row>
    <row r="9" spans="1:28" ht="48" hidden="1" x14ac:dyDescent="0.2">
      <c r="A9" s="2" t="s">
        <v>1027</v>
      </c>
      <c r="B9" s="2" t="s">
        <v>1028</v>
      </c>
      <c r="C9" s="2" t="s">
        <v>146</v>
      </c>
      <c r="D9" s="25" t="s">
        <v>147</v>
      </c>
      <c r="E9" s="29">
        <f>Governance!F26</f>
        <v>0</v>
      </c>
      <c r="F9" s="29">
        <f>Governance!G26</f>
        <v>0</v>
      </c>
      <c r="G9" s="2"/>
      <c r="H9" s="31">
        <f t="shared" si="0"/>
        <v>0</v>
      </c>
      <c r="I9" s="2"/>
      <c r="J9" s="2"/>
      <c r="K9"/>
      <c r="L9" s="2"/>
      <c r="M9" s="2"/>
      <c r="Q9" s="21" t="s">
        <v>1031</v>
      </c>
      <c r="R9" s="29">
        <f t="shared" ref="R9:R11" si="1">E9</f>
        <v>0</v>
      </c>
      <c r="S9" s="29">
        <f t="shared" ref="S9:S11" si="2">F9</f>
        <v>0</v>
      </c>
      <c r="U9" s="29"/>
      <c r="V9" s="29"/>
    </row>
    <row r="10" spans="1:28" ht="80" hidden="1" x14ac:dyDescent="0.2">
      <c r="A10" s="2" t="s">
        <v>1027</v>
      </c>
      <c r="B10" s="2" t="s">
        <v>1028</v>
      </c>
      <c r="C10" s="2" t="s">
        <v>148</v>
      </c>
      <c r="D10" s="25" t="s">
        <v>149</v>
      </c>
      <c r="E10" s="29">
        <f>Governance!F27</f>
        <v>0</v>
      </c>
      <c r="F10" s="29">
        <f>Governance!G27</f>
        <v>0</v>
      </c>
      <c r="G10" s="2"/>
      <c r="H10" s="2"/>
      <c r="I10" s="31">
        <f>F10</f>
        <v>0</v>
      </c>
      <c r="J10" s="2"/>
      <c r="K10"/>
      <c r="L10" s="2"/>
      <c r="M10" s="2"/>
      <c r="Q10" s="21" t="s">
        <v>1032</v>
      </c>
      <c r="R10" s="29">
        <f t="shared" si="1"/>
        <v>0</v>
      </c>
      <c r="S10" s="29">
        <f t="shared" si="2"/>
        <v>0</v>
      </c>
      <c r="U10" s="29"/>
      <c r="V10" s="29"/>
    </row>
    <row r="11" spans="1:28" ht="48" hidden="1" x14ac:dyDescent="0.2">
      <c r="A11" s="2" t="s">
        <v>1027</v>
      </c>
      <c r="B11" s="2" t="s">
        <v>1028</v>
      </c>
      <c r="C11" s="2" t="s">
        <v>151</v>
      </c>
      <c r="D11" s="25" t="s">
        <v>152</v>
      </c>
      <c r="E11" s="29">
        <f>Governance!F28</f>
        <v>0</v>
      </c>
      <c r="F11" s="29">
        <f>Governance!G28</f>
        <v>0</v>
      </c>
      <c r="G11" s="2"/>
      <c r="H11" s="2"/>
      <c r="I11" s="31">
        <f>F11</f>
        <v>0</v>
      </c>
      <c r="J11" s="2"/>
      <c r="K11"/>
      <c r="L11" s="2"/>
      <c r="M11" s="2"/>
      <c r="Q11" s="21" t="s">
        <v>1033</v>
      </c>
      <c r="R11" s="29">
        <f t="shared" si="1"/>
        <v>0</v>
      </c>
      <c r="S11" s="29">
        <f t="shared" si="2"/>
        <v>0</v>
      </c>
      <c r="U11" s="29"/>
      <c r="V11" s="29"/>
      <c r="W11" s="21" t="s">
        <v>1034</v>
      </c>
      <c r="X11" s="29">
        <f>E11</f>
        <v>0</v>
      </c>
      <c r="Y11" s="29">
        <f>F11</f>
        <v>0</v>
      </c>
    </row>
    <row r="12" spans="1:28" ht="32" hidden="1" x14ac:dyDescent="0.2">
      <c r="A12" s="2" t="s">
        <v>1027</v>
      </c>
      <c r="B12" s="2" t="s">
        <v>1028</v>
      </c>
      <c r="C12" s="2" t="s">
        <v>153</v>
      </c>
      <c r="D12" s="25" t="s">
        <v>154</v>
      </c>
      <c r="E12" s="29">
        <f>Governance!F29</f>
        <v>0</v>
      </c>
      <c r="F12" s="29">
        <f>Governance!G29</f>
        <v>0</v>
      </c>
      <c r="G12" s="2"/>
      <c r="H12" s="2"/>
      <c r="I12" s="31">
        <f t="shared" ref="I12:I16" si="3">F12</f>
        <v>0</v>
      </c>
      <c r="J12" s="2"/>
      <c r="K12"/>
      <c r="L12" s="2"/>
      <c r="M12" s="2"/>
      <c r="Q12"/>
    </row>
    <row r="13" spans="1:28" ht="32" hidden="1" x14ac:dyDescent="0.2">
      <c r="A13" s="2" t="s">
        <v>1027</v>
      </c>
      <c r="B13" s="2" t="s">
        <v>1028</v>
      </c>
      <c r="C13" s="2" t="s">
        <v>155</v>
      </c>
      <c r="D13" s="25" t="s">
        <v>156</v>
      </c>
      <c r="E13" s="29">
        <f>Governance!F30</f>
        <v>0</v>
      </c>
      <c r="F13" s="29">
        <f>Governance!G30</f>
        <v>0</v>
      </c>
      <c r="G13" s="2"/>
      <c r="H13" s="2"/>
      <c r="I13" s="31">
        <f t="shared" si="3"/>
        <v>0</v>
      </c>
      <c r="J13" s="2"/>
      <c r="K13"/>
      <c r="L13" s="2"/>
      <c r="M13" s="2"/>
      <c r="Q13"/>
    </row>
    <row r="14" spans="1:28" ht="32" hidden="1" x14ac:dyDescent="0.2">
      <c r="A14" s="2" t="s">
        <v>1027</v>
      </c>
      <c r="B14" s="2" t="s">
        <v>1028</v>
      </c>
      <c r="C14" s="2" t="s">
        <v>157</v>
      </c>
      <c r="D14" s="25" t="s">
        <v>158</v>
      </c>
      <c r="E14" s="29">
        <f>Governance!F31</f>
        <v>0</v>
      </c>
      <c r="F14" s="29">
        <f>Governance!G31</f>
        <v>0</v>
      </c>
      <c r="G14" s="2"/>
      <c r="H14" s="2"/>
      <c r="I14" s="31">
        <f t="shared" si="3"/>
        <v>0</v>
      </c>
      <c r="J14" s="2"/>
      <c r="K14"/>
      <c r="L14" s="2"/>
      <c r="M14" s="2"/>
      <c r="Q14"/>
    </row>
    <row r="15" spans="1:28" ht="48" hidden="1" x14ac:dyDescent="0.2">
      <c r="A15" s="2" t="s">
        <v>1027</v>
      </c>
      <c r="B15" s="2" t="s">
        <v>1028</v>
      </c>
      <c r="C15" s="2" t="s">
        <v>159</v>
      </c>
      <c r="D15" s="25" t="s">
        <v>160</v>
      </c>
      <c r="E15" s="29">
        <f>Governance!F32</f>
        <v>0</v>
      </c>
      <c r="F15" s="29">
        <f>Governance!G32</f>
        <v>0</v>
      </c>
      <c r="G15" s="2"/>
      <c r="H15" s="2"/>
      <c r="I15" s="31">
        <f t="shared" si="3"/>
        <v>0</v>
      </c>
      <c r="J15" s="2"/>
      <c r="K15"/>
      <c r="L15" s="2"/>
      <c r="M15" s="2"/>
      <c r="Q15"/>
    </row>
    <row r="16" spans="1:28" ht="32" hidden="1" x14ac:dyDescent="0.2">
      <c r="A16" s="2" t="s">
        <v>1027</v>
      </c>
      <c r="B16" s="2" t="s">
        <v>1028</v>
      </c>
      <c r="C16" s="2" t="s">
        <v>161</v>
      </c>
      <c r="D16" s="25" t="s">
        <v>162</v>
      </c>
      <c r="E16" s="29">
        <f>Governance!F33</f>
        <v>0</v>
      </c>
      <c r="F16" s="29">
        <f>Governance!G33</f>
        <v>0</v>
      </c>
      <c r="G16" s="2"/>
      <c r="H16" s="2"/>
      <c r="I16" s="31">
        <f t="shared" si="3"/>
        <v>0</v>
      </c>
      <c r="J16" s="2"/>
      <c r="K16"/>
      <c r="L16" s="2"/>
      <c r="M16" s="2"/>
      <c r="Q16"/>
    </row>
    <row r="17" spans="1:28" ht="32" hidden="1" x14ac:dyDescent="0.2">
      <c r="A17" s="2" t="s">
        <v>1027</v>
      </c>
      <c r="B17" s="2" t="s">
        <v>1035</v>
      </c>
      <c r="C17" s="2" t="s">
        <v>164</v>
      </c>
      <c r="D17" s="25" t="s">
        <v>165</v>
      </c>
      <c r="E17" s="29">
        <f>Threat!F21</f>
        <v>0</v>
      </c>
      <c r="F17" s="29">
        <f>Threat!G21</f>
        <v>0</v>
      </c>
      <c r="G17" s="2"/>
      <c r="H17" s="2"/>
      <c r="I17" s="2"/>
      <c r="J17" s="31">
        <f>F17</f>
        <v>0</v>
      </c>
      <c r="K17"/>
      <c r="L17" s="2"/>
      <c r="M17" s="2"/>
      <c r="Q17"/>
    </row>
    <row r="18" spans="1:28" ht="32" hidden="1" x14ac:dyDescent="0.2">
      <c r="A18" s="2" t="s">
        <v>1027</v>
      </c>
      <c r="B18" s="2" t="s">
        <v>1035</v>
      </c>
      <c r="C18" s="2" t="s">
        <v>167</v>
      </c>
      <c r="D18" s="25" t="s">
        <v>168</v>
      </c>
      <c r="E18" s="29">
        <f>Threat!F22</f>
        <v>0</v>
      </c>
      <c r="F18" s="29">
        <f>Threat!G22</f>
        <v>0</v>
      </c>
      <c r="G18" s="2"/>
      <c r="H18" s="2"/>
      <c r="I18" s="2"/>
      <c r="J18" s="31">
        <f t="shared" ref="J18:J23" si="4">F18</f>
        <v>0</v>
      </c>
      <c r="K18"/>
      <c r="L18" s="2"/>
      <c r="M18" s="2"/>
      <c r="Q18"/>
      <c r="T18" s="21">
        <v>5.7</v>
      </c>
      <c r="U18" s="29">
        <f>E18</f>
        <v>0</v>
      </c>
      <c r="V18" s="29">
        <f>F18</f>
        <v>0</v>
      </c>
      <c r="Z18" s="21" t="s">
        <v>1036</v>
      </c>
      <c r="AA18" s="29">
        <f>E18</f>
        <v>0</v>
      </c>
      <c r="AB18" s="29">
        <f>F18</f>
        <v>0</v>
      </c>
    </row>
    <row r="19" spans="1:28" ht="32" hidden="1" x14ac:dyDescent="0.2">
      <c r="A19" s="2" t="s">
        <v>1027</v>
      </c>
      <c r="B19" s="2" t="s">
        <v>1035</v>
      </c>
      <c r="C19" s="2" t="s">
        <v>169</v>
      </c>
      <c r="D19" s="25" t="s">
        <v>170</v>
      </c>
      <c r="E19" s="29">
        <f>Threat!F23</f>
        <v>0</v>
      </c>
      <c r="F19" s="29">
        <f>Threat!G23</f>
        <v>0</v>
      </c>
      <c r="G19" s="2"/>
      <c r="H19" s="2"/>
      <c r="I19" s="2"/>
      <c r="J19" s="31">
        <f t="shared" si="4"/>
        <v>0</v>
      </c>
      <c r="K19"/>
      <c r="L19" s="2"/>
      <c r="M19" s="2"/>
      <c r="Q19" s="21" t="s">
        <v>1037</v>
      </c>
      <c r="R19" s="29">
        <f t="shared" ref="R19:R22" si="5">E19</f>
        <v>0</v>
      </c>
      <c r="S19" s="29">
        <f t="shared" ref="S19:S22" si="6">F19</f>
        <v>0</v>
      </c>
      <c r="U19" s="29"/>
      <c r="V19" s="29"/>
      <c r="Z19" s="21" t="s">
        <v>1038</v>
      </c>
      <c r="AA19" s="29">
        <f>E19</f>
        <v>0</v>
      </c>
      <c r="AB19" s="29">
        <f>F19</f>
        <v>0</v>
      </c>
    </row>
    <row r="20" spans="1:28" ht="32" hidden="1" x14ac:dyDescent="0.2">
      <c r="A20" s="2" t="s">
        <v>1027</v>
      </c>
      <c r="B20" s="2" t="s">
        <v>1035</v>
      </c>
      <c r="C20" s="2" t="s">
        <v>171</v>
      </c>
      <c r="D20" s="25" t="s">
        <v>172</v>
      </c>
      <c r="E20" s="29">
        <f>Threat!F24</f>
        <v>0</v>
      </c>
      <c r="F20" s="29">
        <f>Threat!G24</f>
        <v>0</v>
      </c>
      <c r="G20" s="2"/>
      <c r="H20" s="2"/>
      <c r="I20" s="2"/>
      <c r="J20" s="31">
        <f t="shared" si="4"/>
        <v>0</v>
      </c>
      <c r="K20" s="21">
        <v>16.14</v>
      </c>
      <c r="L20" s="29">
        <f>E20</f>
        <v>0</v>
      </c>
      <c r="M20" s="29">
        <f>F20</f>
        <v>0</v>
      </c>
      <c r="Q20" s="21" t="s">
        <v>1039</v>
      </c>
      <c r="R20" s="29">
        <f t="shared" si="5"/>
        <v>0</v>
      </c>
      <c r="S20" s="29">
        <f t="shared" si="6"/>
        <v>0</v>
      </c>
      <c r="U20" s="29"/>
      <c r="V20" s="29"/>
    </row>
    <row r="21" spans="1:28" ht="16" hidden="1" x14ac:dyDescent="0.2">
      <c r="A21" s="2" t="s">
        <v>1027</v>
      </c>
      <c r="B21" s="2" t="s">
        <v>1035</v>
      </c>
      <c r="C21" s="2" t="s">
        <v>173</v>
      </c>
      <c r="D21" s="25" t="s">
        <v>174</v>
      </c>
      <c r="E21" s="29">
        <f>Threat!F25</f>
        <v>0</v>
      </c>
      <c r="F21" s="29">
        <f>Threat!G25</f>
        <v>0</v>
      </c>
      <c r="G21" s="2"/>
      <c r="H21" s="2"/>
      <c r="I21" s="2"/>
      <c r="J21" s="31">
        <f t="shared" si="4"/>
        <v>0</v>
      </c>
      <c r="K21"/>
      <c r="L21" s="2"/>
      <c r="M21" s="2"/>
      <c r="Q21" s="21" t="s">
        <v>1039</v>
      </c>
      <c r="R21" s="29">
        <f t="shared" si="5"/>
        <v>0</v>
      </c>
      <c r="S21" s="29">
        <f t="shared" si="6"/>
        <v>0</v>
      </c>
      <c r="U21" s="29"/>
      <c r="V21" s="29"/>
    </row>
    <row r="22" spans="1:28" ht="32" hidden="1" x14ac:dyDescent="0.2">
      <c r="A22" s="2" t="s">
        <v>1027</v>
      </c>
      <c r="B22" s="2" t="s">
        <v>1035</v>
      </c>
      <c r="C22" s="2" t="s">
        <v>175</v>
      </c>
      <c r="D22" s="25" t="s">
        <v>176</v>
      </c>
      <c r="E22" s="29">
        <f>Threat!F26</f>
        <v>0</v>
      </c>
      <c r="F22" s="29">
        <f>Threat!G26</f>
        <v>0</v>
      </c>
      <c r="G22" s="2"/>
      <c r="H22" s="2"/>
      <c r="I22" s="2"/>
      <c r="J22" s="31">
        <f t="shared" si="4"/>
        <v>0</v>
      </c>
      <c r="K22"/>
      <c r="L22" s="2"/>
      <c r="M22" s="2"/>
      <c r="Q22" s="21" t="s">
        <v>1039</v>
      </c>
      <c r="R22" s="29">
        <f t="shared" si="5"/>
        <v>0</v>
      </c>
      <c r="S22" s="29">
        <f t="shared" si="6"/>
        <v>0</v>
      </c>
      <c r="U22" s="29"/>
      <c r="V22" s="29"/>
      <c r="Z22" s="21" t="s">
        <v>1040</v>
      </c>
      <c r="AA22" s="29">
        <f t="shared" ref="AA22:AB24" si="7">E22</f>
        <v>0</v>
      </c>
      <c r="AB22" s="29">
        <f t="shared" si="7"/>
        <v>0</v>
      </c>
    </row>
    <row r="23" spans="1:28" ht="32" hidden="1" x14ac:dyDescent="0.2">
      <c r="A23" s="2" t="s">
        <v>1027</v>
      </c>
      <c r="B23" s="2" t="s">
        <v>1035</v>
      </c>
      <c r="C23" s="2" t="s">
        <v>177</v>
      </c>
      <c r="D23" s="25" t="s">
        <v>178</v>
      </c>
      <c r="E23" s="29">
        <f>Threat!F27</f>
        <v>0</v>
      </c>
      <c r="F23" s="29">
        <f>Threat!G27</f>
        <v>0</v>
      </c>
      <c r="G23" s="2"/>
      <c r="H23" s="2"/>
      <c r="I23" s="2"/>
      <c r="J23" s="31">
        <f t="shared" si="4"/>
        <v>0</v>
      </c>
      <c r="K23"/>
      <c r="L23" s="2"/>
      <c r="M23" s="2"/>
      <c r="Q23"/>
      <c r="Z23" s="21" t="s">
        <v>1041</v>
      </c>
      <c r="AA23" s="29">
        <f t="shared" si="7"/>
        <v>0</v>
      </c>
      <c r="AB23" s="29">
        <f t="shared" si="7"/>
        <v>0</v>
      </c>
    </row>
    <row r="24" spans="1:28" ht="32" hidden="1" x14ac:dyDescent="0.2">
      <c r="A24" s="2" t="s">
        <v>1027</v>
      </c>
      <c r="B24" s="2" t="s">
        <v>1042</v>
      </c>
      <c r="C24" s="2" t="s">
        <v>180</v>
      </c>
      <c r="D24" s="25" t="s">
        <v>181</v>
      </c>
      <c r="E24" s="29">
        <f>Policy!F21</f>
        <v>0</v>
      </c>
      <c r="F24" s="29">
        <f>Policy!G21</f>
        <v>0</v>
      </c>
      <c r="G24" s="31">
        <f>F24</f>
        <v>0</v>
      </c>
      <c r="H24" s="2"/>
      <c r="I24" s="2"/>
      <c r="J24" s="2"/>
      <c r="K24"/>
      <c r="L24" s="2"/>
      <c r="M24" s="2"/>
      <c r="Q24" s="21" t="s">
        <v>1043</v>
      </c>
      <c r="R24" s="29">
        <f>E24</f>
        <v>0</v>
      </c>
      <c r="S24" s="29">
        <f>F24</f>
        <v>0</v>
      </c>
      <c r="T24" s="21" t="s">
        <v>1448</v>
      </c>
      <c r="U24" s="29">
        <f>E24</f>
        <v>0</v>
      </c>
      <c r="V24" s="29">
        <f>F24</f>
        <v>0</v>
      </c>
      <c r="W24" s="21" t="s">
        <v>1044</v>
      </c>
      <c r="X24" s="29">
        <f>E24</f>
        <v>0</v>
      </c>
      <c r="Y24" s="29">
        <f>F24</f>
        <v>0</v>
      </c>
      <c r="Z24" s="21" t="s">
        <v>1045</v>
      </c>
      <c r="AA24" s="29">
        <f t="shared" si="7"/>
        <v>0</v>
      </c>
      <c r="AB24" s="29">
        <f t="shared" si="7"/>
        <v>0</v>
      </c>
    </row>
    <row r="25" spans="1:28" ht="32" hidden="1" x14ac:dyDescent="0.2">
      <c r="A25" s="2" t="s">
        <v>1027</v>
      </c>
      <c r="B25" s="2" t="s">
        <v>1042</v>
      </c>
      <c r="C25" s="2" t="s">
        <v>182</v>
      </c>
      <c r="D25" s="25" t="s">
        <v>183</v>
      </c>
      <c r="E25" s="29">
        <f>Policy!F22</f>
        <v>0</v>
      </c>
      <c r="F25" s="29">
        <f>Policy!G22</f>
        <v>0</v>
      </c>
      <c r="G25" s="2"/>
      <c r="H25" s="2"/>
      <c r="I25" s="31">
        <f t="shared" ref="I25:I29" si="8">F25</f>
        <v>0</v>
      </c>
      <c r="J25" s="2"/>
      <c r="K25"/>
      <c r="L25" s="2"/>
      <c r="M25" s="2"/>
      <c r="Q25"/>
      <c r="W25" s="21" t="s">
        <v>1046</v>
      </c>
      <c r="X25" s="29">
        <f>E25</f>
        <v>0</v>
      </c>
      <c r="Y25" s="29">
        <f>F25</f>
        <v>0</v>
      </c>
    </row>
    <row r="26" spans="1:28" ht="32" hidden="1" x14ac:dyDescent="0.2">
      <c r="A26" s="2" t="s">
        <v>1027</v>
      </c>
      <c r="B26" s="2" t="s">
        <v>1042</v>
      </c>
      <c r="C26" s="2" t="s">
        <v>184</v>
      </c>
      <c r="D26" s="25" t="s">
        <v>185</v>
      </c>
      <c r="E26" s="29">
        <f>Policy!F23</f>
        <v>0</v>
      </c>
      <c r="F26" s="29">
        <f>Policy!G23</f>
        <v>0</v>
      </c>
      <c r="G26" s="2"/>
      <c r="H26" s="2"/>
      <c r="I26" s="31">
        <f t="shared" si="8"/>
        <v>0</v>
      </c>
      <c r="J26" s="2"/>
      <c r="K26"/>
      <c r="L26" s="2"/>
      <c r="M26" s="2"/>
      <c r="Q26"/>
    </row>
    <row r="27" spans="1:28" ht="32" hidden="1" x14ac:dyDescent="0.2">
      <c r="A27" s="2" t="s">
        <v>1027</v>
      </c>
      <c r="B27" s="2" t="s">
        <v>1042</v>
      </c>
      <c r="C27" s="2" t="s">
        <v>186</v>
      </c>
      <c r="D27" s="25" t="s">
        <v>187</v>
      </c>
      <c r="E27" s="29">
        <f>Policy!F24</f>
        <v>0</v>
      </c>
      <c r="F27" s="29">
        <f>Policy!G24</f>
        <v>0</v>
      </c>
      <c r="G27" s="2"/>
      <c r="H27" s="2"/>
      <c r="I27" s="31">
        <f t="shared" si="8"/>
        <v>0</v>
      </c>
      <c r="J27" s="2"/>
      <c r="K27"/>
      <c r="L27" s="2"/>
      <c r="M27" s="2"/>
      <c r="Q27"/>
    </row>
    <row r="28" spans="1:28" ht="32" hidden="1" x14ac:dyDescent="0.2">
      <c r="A28" s="2" t="s">
        <v>1027</v>
      </c>
      <c r="B28" s="2" t="s">
        <v>1042</v>
      </c>
      <c r="C28" s="2" t="s">
        <v>188</v>
      </c>
      <c r="D28" s="25" t="s">
        <v>189</v>
      </c>
      <c r="E28" s="29">
        <f>Policy!F25</f>
        <v>0</v>
      </c>
      <c r="F28" s="29">
        <f>Policy!G25</f>
        <v>0</v>
      </c>
      <c r="G28" s="2"/>
      <c r="H28" s="2"/>
      <c r="I28" s="31">
        <f t="shared" si="8"/>
        <v>0</v>
      </c>
      <c r="J28" s="2"/>
      <c r="K28"/>
      <c r="L28" s="2"/>
      <c r="M28" s="2"/>
      <c r="Q28"/>
      <c r="T28" s="21">
        <v>6.4</v>
      </c>
      <c r="U28" s="29">
        <f>E28</f>
        <v>0</v>
      </c>
      <c r="V28" s="29">
        <f>F28</f>
        <v>0</v>
      </c>
      <c r="W28" s="21" t="s">
        <v>1047</v>
      </c>
      <c r="X28" s="29">
        <f>E28</f>
        <v>0</v>
      </c>
      <c r="Y28" s="29">
        <f>F28</f>
        <v>0</v>
      </c>
    </row>
    <row r="29" spans="1:28" ht="16" hidden="1" x14ac:dyDescent="0.2">
      <c r="A29" s="2" t="s">
        <v>1027</v>
      </c>
      <c r="B29" s="2" t="s">
        <v>1042</v>
      </c>
      <c r="C29" s="2" t="s">
        <v>190</v>
      </c>
      <c r="D29" s="25" t="s">
        <v>191</v>
      </c>
      <c r="E29" s="29">
        <f>Policy!F26</f>
        <v>0</v>
      </c>
      <c r="F29" s="29">
        <f>Policy!G26</f>
        <v>0</v>
      </c>
      <c r="G29" s="2"/>
      <c r="H29" s="2"/>
      <c r="I29" s="31">
        <f t="shared" si="8"/>
        <v>0</v>
      </c>
      <c r="J29" s="2"/>
      <c r="K29"/>
      <c r="L29" s="2"/>
      <c r="M29" s="2"/>
      <c r="Q29"/>
    </row>
    <row r="30" spans="1:28" ht="32" hidden="1" x14ac:dyDescent="0.2">
      <c r="A30" s="2" t="s">
        <v>1027</v>
      </c>
      <c r="B30" s="2" t="s">
        <v>1042</v>
      </c>
      <c r="C30" s="2" t="s">
        <v>192</v>
      </c>
      <c r="D30" s="25" t="s">
        <v>193</v>
      </c>
      <c r="E30" s="29">
        <f>Policy!F27</f>
        <v>0</v>
      </c>
      <c r="F30" s="29">
        <f>Policy!G27</f>
        <v>0</v>
      </c>
      <c r="G30" s="2"/>
      <c r="H30" s="31">
        <f>F30</f>
        <v>0</v>
      </c>
      <c r="I30" s="2"/>
      <c r="J30" s="2"/>
      <c r="K30"/>
      <c r="L30" s="2"/>
      <c r="M30" s="2"/>
      <c r="Q30"/>
    </row>
    <row r="31" spans="1:28" ht="32" hidden="1" x14ac:dyDescent="0.2">
      <c r="A31" s="2" t="s">
        <v>1027</v>
      </c>
      <c r="B31" s="2" t="s">
        <v>1042</v>
      </c>
      <c r="C31" s="2" t="s">
        <v>194</v>
      </c>
      <c r="D31" s="25" t="s">
        <v>195</v>
      </c>
      <c r="E31" s="29">
        <f>Policy!F28</f>
        <v>0</v>
      </c>
      <c r="F31" s="29">
        <f>Policy!G28</f>
        <v>0</v>
      </c>
      <c r="G31" s="2"/>
      <c r="H31" s="2"/>
      <c r="I31" s="31">
        <f>F31</f>
        <v>0</v>
      </c>
      <c r="J31" s="2"/>
      <c r="K31"/>
      <c r="L31" s="2"/>
      <c r="M31" s="2"/>
      <c r="Q31"/>
    </row>
    <row r="32" spans="1:28" ht="32" hidden="1" x14ac:dyDescent="0.2">
      <c r="A32" s="2" t="s">
        <v>1027</v>
      </c>
      <c r="B32" s="2" t="s">
        <v>1042</v>
      </c>
      <c r="C32" s="2" t="s">
        <v>196</v>
      </c>
      <c r="D32" s="25" t="s">
        <v>197</v>
      </c>
      <c r="E32" s="29">
        <f>Policy!F29</f>
        <v>0</v>
      </c>
      <c r="F32" s="29">
        <f>Policy!G29</f>
        <v>0</v>
      </c>
      <c r="G32" s="2"/>
      <c r="H32" s="31">
        <f>F32</f>
        <v>0</v>
      </c>
      <c r="I32" s="2"/>
      <c r="J32" s="2"/>
      <c r="K32"/>
      <c r="L32" s="2"/>
      <c r="M32" s="2"/>
      <c r="Q32"/>
      <c r="W32" s="21" t="s">
        <v>1048</v>
      </c>
      <c r="X32" s="29">
        <f>E32</f>
        <v>0</v>
      </c>
      <c r="Y32" s="29">
        <f>F32</f>
        <v>0</v>
      </c>
    </row>
    <row r="33" spans="1:28" ht="48" hidden="1" x14ac:dyDescent="0.2">
      <c r="A33" s="2" t="s">
        <v>1027</v>
      </c>
      <c r="B33" s="2" t="s">
        <v>1042</v>
      </c>
      <c r="C33" s="2" t="s">
        <v>198</v>
      </c>
      <c r="D33" s="25" t="s">
        <v>199</v>
      </c>
      <c r="E33" s="29">
        <f>Policy!F30</f>
        <v>0</v>
      </c>
      <c r="F33" s="29">
        <f>Policy!G30</f>
        <v>0</v>
      </c>
      <c r="G33" s="2"/>
      <c r="H33" s="31">
        <f>F33</f>
        <v>0</v>
      </c>
      <c r="I33" s="2"/>
      <c r="J33" s="2"/>
      <c r="K33"/>
      <c r="L33" s="2"/>
      <c r="M33" s="2"/>
      <c r="Q33" s="21" t="s">
        <v>1049</v>
      </c>
      <c r="R33" s="29">
        <f>E33</f>
        <v>0</v>
      </c>
      <c r="S33" s="29">
        <f>F33</f>
        <v>0</v>
      </c>
      <c r="U33" s="29"/>
      <c r="V33" s="29"/>
      <c r="W33" s="21" t="s">
        <v>1050</v>
      </c>
      <c r="X33" s="29">
        <f>E33</f>
        <v>0</v>
      </c>
      <c r="Y33" s="29">
        <f>F33</f>
        <v>0</v>
      </c>
      <c r="Z33" s="21" t="s">
        <v>1051</v>
      </c>
      <c r="AA33" s="29">
        <f>E33</f>
        <v>0</v>
      </c>
      <c r="AB33" s="29">
        <f>F33</f>
        <v>0</v>
      </c>
    </row>
    <row r="34" spans="1:28" ht="32" hidden="1" x14ac:dyDescent="0.2">
      <c r="A34" s="2" t="s">
        <v>1027</v>
      </c>
      <c r="B34" s="2" t="s">
        <v>1052</v>
      </c>
      <c r="C34" s="2" t="s">
        <v>201</v>
      </c>
      <c r="D34" s="25" t="s">
        <v>202</v>
      </c>
      <c r="E34" s="29">
        <f>Education!F21</f>
        <v>0</v>
      </c>
      <c r="F34" s="29">
        <f>Education!G21</f>
        <v>0</v>
      </c>
      <c r="G34" s="31">
        <f>F34</f>
        <v>0</v>
      </c>
      <c r="H34" s="2"/>
      <c r="I34" s="2"/>
      <c r="J34" s="2"/>
      <c r="K34"/>
      <c r="L34" s="2"/>
      <c r="M34" s="2"/>
      <c r="Q34"/>
    </row>
    <row r="35" spans="1:28" ht="32" hidden="1" x14ac:dyDescent="0.2">
      <c r="A35" s="2" t="s">
        <v>1027</v>
      </c>
      <c r="B35" s="2" t="s">
        <v>1052</v>
      </c>
      <c r="C35" s="2" t="s">
        <v>203</v>
      </c>
      <c r="D35" s="25" t="s">
        <v>204</v>
      </c>
      <c r="E35" s="29">
        <f>Education!F22</f>
        <v>0</v>
      </c>
      <c r="F35" s="29">
        <f>Education!G22</f>
        <v>0</v>
      </c>
      <c r="G35" s="31">
        <f t="shared" ref="G35:G36" si="9">F35</f>
        <v>0</v>
      </c>
      <c r="H35" s="2"/>
      <c r="I35" s="2"/>
      <c r="J35" s="2"/>
      <c r="K35"/>
      <c r="L35" s="2"/>
      <c r="M35" s="2"/>
      <c r="Q35" s="21" t="s">
        <v>1053</v>
      </c>
      <c r="R35" s="29">
        <f t="shared" ref="R35:R38" si="10">E35</f>
        <v>0</v>
      </c>
      <c r="S35" s="29">
        <f t="shared" ref="S35:S38" si="11">F35</f>
        <v>0</v>
      </c>
      <c r="U35" s="29"/>
      <c r="V35" s="29"/>
      <c r="W35" s="21" t="s">
        <v>1054</v>
      </c>
      <c r="X35" s="29">
        <f t="shared" ref="X35:X38" si="12">E35</f>
        <v>0</v>
      </c>
      <c r="Y35" s="29">
        <f t="shared" ref="Y35:Y38" si="13">F35</f>
        <v>0</v>
      </c>
    </row>
    <row r="36" spans="1:28" ht="48" hidden="1" x14ac:dyDescent="0.2">
      <c r="A36" s="2" t="s">
        <v>1027</v>
      </c>
      <c r="B36" s="2" t="s">
        <v>1052</v>
      </c>
      <c r="C36" s="2" t="s">
        <v>205</v>
      </c>
      <c r="D36" s="25" t="s">
        <v>206</v>
      </c>
      <c r="E36" s="29">
        <f>Education!F23</f>
        <v>0</v>
      </c>
      <c r="F36" s="29">
        <f>Education!G23</f>
        <v>0</v>
      </c>
      <c r="G36" s="31">
        <f t="shared" si="9"/>
        <v>0</v>
      </c>
      <c r="H36" s="2"/>
      <c r="I36" s="2"/>
      <c r="J36" s="2"/>
      <c r="K36" s="21">
        <v>14.1</v>
      </c>
      <c r="L36" s="29">
        <f>E36</f>
        <v>0</v>
      </c>
      <c r="M36" s="29">
        <f>F36</f>
        <v>0</v>
      </c>
      <c r="N36" s="21" t="s">
        <v>1055</v>
      </c>
      <c r="O36" s="29">
        <f>E36</f>
        <v>0</v>
      </c>
      <c r="P36" s="29">
        <f>F36</f>
        <v>0</v>
      </c>
      <c r="Q36" s="21" t="s">
        <v>1053</v>
      </c>
      <c r="R36" s="29">
        <f t="shared" si="10"/>
        <v>0</v>
      </c>
      <c r="S36" s="29">
        <f t="shared" si="11"/>
        <v>0</v>
      </c>
      <c r="T36" s="21">
        <v>6.3</v>
      </c>
      <c r="U36" s="29">
        <f>E36</f>
        <v>0</v>
      </c>
      <c r="V36" s="29">
        <f>F36</f>
        <v>0</v>
      </c>
      <c r="W36" s="21" t="s">
        <v>1054</v>
      </c>
      <c r="X36" s="29">
        <f t="shared" si="12"/>
        <v>0</v>
      </c>
      <c r="Y36" s="29">
        <f t="shared" si="13"/>
        <v>0</v>
      </c>
      <c r="Z36" s="21" t="s">
        <v>1056</v>
      </c>
      <c r="AA36" s="29">
        <f>E36</f>
        <v>0</v>
      </c>
      <c r="AB36" s="29">
        <f>F36</f>
        <v>0</v>
      </c>
    </row>
    <row r="37" spans="1:28" ht="32" hidden="1" x14ac:dyDescent="0.2">
      <c r="A37" s="2" t="s">
        <v>1027</v>
      </c>
      <c r="B37" s="2" t="s">
        <v>1052</v>
      </c>
      <c r="C37" s="2" t="s">
        <v>207</v>
      </c>
      <c r="D37" s="25" t="s">
        <v>208</v>
      </c>
      <c r="E37" s="29">
        <f>Education!F24</f>
        <v>0</v>
      </c>
      <c r="F37" s="29">
        <f>Education!G24</f>
        <v>0</v>
      </c>
      <c r="G37" s="2"/>
      <c r="H37" s="2"/>
      <c r="I37" s="31">
        <f t="shared" ref="I37:I39" si="14">F37</f>
        <v>0</v>
      </c>
      <c r="J37" s="2"/>
      <c r="K37" s="21">
        <v>16.899999999999999</v>
      </c>
      <c r="L37" s="29">
        <f>E37</f>
        <v>0</v>
      </c>
      <c r="M37" s="29">
        <f>F37</f>
        <v>0</v>
      </c>
      <c r="N37" s="21">
        <v>18.600000000000001</v>
      </c>
      <c r="O37" s="29">
        <f>E37</f>
        <v>0</v>
      </c>
      <c r="P37" s="29">
        <f>F37</f>
        <v>0</v>
      </c>
      <c r="Q37" s="21" t="s">
        <v>1057</v>
      </c>
      <c r="R37" s="29">
        <f t="shared" si="10"/>
        <v>0</v>
      </c>
      <c r="S37" s="29">
        <f t="shared" si="11"/>
        <v>0</v>
      </c>
      <c r="U37" s="29"/>
      <c r="V37" s="29"/>
      <c r="W37" s="21" t="s">
        <v>1058</v>
      </c>
      <c r="X37" s="29">
        <f t="shared" si="12"/>
        <v>0</v>
      </c>
      <c r="Y37" s="29">
        <f t="shared" si="13"/>
        <v>0</v>
      </c>
      <c r="Z37" s="21" t="s">
        <v>1059</v>
      </c>
      <c r="AA37" s="29">
        <f>E37</f>
        <v>0</v>
      </c>
      <c r="AB37" s="29">
        <f>F37</f>
        <v>0</v>
      </c>
    </row>
    <row r="38" spans="1:28" ht="32" hidden="1" x14ac:dyDescent="0.2">
      <c r="A38" s="2" t="s">
        <v>1027</v>
      </c>
      <c r="B38" s="2" t="s">
        <v>1052</v>
      </c>
      <c r="C38" s="2" t="s">
        <v>209</v>
      </c>
      <c r="D38" s="25" t="s">
        <v>210</v>
      </c>
      <c r="E38" s="29">
        <f>Education!F25</f>
        <v>0</v>
      </c>
      <c r="F38" s="29">
        <f>Education!G25</f>
        <v>0</v>
      </c>
      <c r="G38" s="2"/>
      <c r="H38" s="2"/>
      <c r="I38" s="31">
        <f t="shared" si="14"/>
        <v>0</v>
      </c>
      <c r="J38" s="2"/>
      <c r="K38"/>
      <c r="L38" s="2"/>
      <c r="M38" s="2"/>
      <c r="Q38" s="21" t="s">
        <v>1057</v>
      </c>
      <c r="R38" s="29">
        <f t="shared" si="10"/>
        <v>0</v>
      </c>
      <c r="S38" s="29">
        <f t="shared" si="11"/>
        <v>0</v>
      </c>
      <c r="U38" s="29"/>
      <c r="V38" s="29"/>
      <c r="W38" s="21" t="s">
        <v>1058</v>
      </c>
      <c r="X38" s="29">
        <f t="shared" si="12"/>
        <v>0</v>
      </c>
      <c r="Y38" s="29">
        <f t="shared" si="13"/>
        <v>0</v>
      </c>
    </row>
    <row r="39" spans="1:28" ht="32" hidden="1" x14ac:dyDescent="0.2">
      <c r="A39" s="2" t="s">
        <v>1027</v>
      </c>
      <c r="B39" s="2" t="s">
        <v>1052</v>
      </c>
      <c r="C39" s="2" t="s">
        <v>211</v>
      </c>
      <c r="D39" s="25" t="s">
        <v>212</v>
      </c>
      <c r="E39" s="29">
        <f>Education!F26</f>
        <v>0</v>
      </c>
      <c r="F39" s="29">
        <f>Education!G26</f>
        <v>0</v>
      </c>
      <c r="G39" s="2"/>
      <c r="H39" s="2"/>
      <c r="I39" s="31">
        <f t="shared" si="14"/>
        <v>0</v>
      </c>
      <c r="J39" s="2"/>
      <c r="K39"/>
      <c r="L39" s="2"/>
      <c r="M39" s="2"/>
      <c r="Q39"/>
    </row>
    <row r="40" spans="1:28" ht="16" hidden="1" x14ac:dyDescent="0.2">
      <c r="A40" s="2" t="s">
        <v>1027</v>
      </c>
      <c r="B40" s="2" t="s">
        <v>1052</v>
      </c>
      <c r="C40" s="2" t="s">
        <v>213</v>
      </c>
      <c r="D40" s="25" t="s">
        <v>214</v>
      </c>
      <c r="E40" s="29">
        <f>Education!F27</f>
        <v>0</v>
      </c>
      <c r="F40" s="29">
        <f>Education!G27</f>
        <v>0</v>
      </c>
      <c r="G40" s="2"/>
      <c r="H40" s="31">
        <f t="shared" ref="H40:H48" si="15">F40</f>
        <v>0</v>
      </c>
      <c r="I40" s="2"/>
      <c r="J40" s="2"/>
      <c r="K40"/>
      <c r="L40" s="2"/>
      <c r="M40" s="2"/>
      <c r="Q40"/>
    </row>
    <row r="41" spans="1:28" ht="64" hidden="1" x14ac:dyDescent="0.2">
      <c r="A41" s="2" t="s">
        <v>1027</v>
      </c>
      <c r="B41" s="2" t="s">
        <v>1052</v>
      </c>
      <c r="C41" s="2" t="s">
        <v>215</v>
      </c>
      <c r="D41" s="25" t="s">
        <v>216</v>
      </c>
      <c r="E41" s="29">
        <f>Education!F28</f>
        <v>0</v>
      </c>
      <c r="F41" s="29">
        <f>Education!G28</f>
        <v>0</v>
      </c>
      <c r="G41" s="2"/>
      <c r="H41" s="31">
        <f t="shared" si="15"/>
        <v>0</v>
      </c>
      <c r="I41" s="2"/>
      <c r="J41" s="2"/>
      <c r="K41" s="21">
        <v>14.9</v>
      </c>
      <c r="L41" s="29">
        <f t="shared" ref="L41:M48" si="16">E41</f>
        <v>0</v>
      </c>
      <c r="M41" s="29">
        <f t="shared" si="16"/>
        <v>0</v>
      </c>
      <c r="N41" s="21" t="s">
        <v>1060</v>
      </c>
      <c r="O41" s="29">
        <f t="shared" ref="O41:O46" si="17">E41</f>
        <v>0</v>
      </c>
      <c r="P41" s="29">
        <f t="shared" ref="P41:P46" si="18">F41</f>
        <v>0</v>
      </c>
      <c r="Q41" s="21" t="s">
        <v>1053</v>
      </c>
      <c r="R41" s="29">
        <f>E41</f>
        <v>0</v>
      </c>
      <c r="S41" s="29">
        <f>F41</f>
        <v>0</v>
      </c>
      <c r="U41" s="29"/>
      <c r="V41" s="29"/>
      <c r="W41" s="21" t="s">
        <v>1054</v>
      </c>
      <c r="X41" s="29">
        <f>E41</f>
        <v>0</v>
      </c>
      <c r="Y41" s="29">
        <f>F41</f>
        <v>0</v>
      </c>
      <c r="Z41" s="21" t="s">
        <v>1056</v>
      </c>
      <c r="AA41" s="29">
        <f>E41</f>
        <v>0</v>
      </c>
      <c r="AB41" s="29">
        <f>F41</f>
        <v>0</v>
      </c>
    </row>
    <row r="42" spans="1:28" ht="32" hidden="1" x14ac:dyDescent="0.2">
      <c r="A42" s="2" t="s">
        <v>1027</v>
      </c>
      <c r="B42" s="2" t="s">
        <v>1052</v>
      </c>
      <c r="C42" s="2" t="s">
        <v>217</v>
      </c>
      <c r="D42" s="25" t="s">
        <v>218</v>
      </c>
      <c r="E42" s="29">
        <f>Education!F29</f>
        <v>0</v>
      </c>
      <c r="F42" s="29">
        <f>Education!G29</f>
        <v>0</v>
      </c>
      <c r="G42" s="2"/>
      <c r="H42" s="31">
        <f t="shared" si="15"/>
        <v>0</v>
      </c>
      <c r="I42" s="2"/>
      <c r="J42" s="2"/>
      <c r="K42" s="21">
        <v>14.3</v>
      </c>
      <c r="L42" s="29">
        <f t="shared" si="16"/>
        <v>0</v>
      </c>
      <c r="M42" s="29">
        <f t="shared" si="16"/>
        <v>0</v>
      </c>
      <c r="N42" s="21">
        <v>17.5</v>
      </c>
      <c r="O42" s="29">
        <f t="shared" si="17"/>
        <v>0</v>
      </c>
      <c r="P42" s="29">
        <f t="shared" si="18"/>
        <v>0</v>
      </c>
      <c r="Q42" s="14"/>
      <c r="W42" s="2"/>
      <c r="Z42" s="14"/>
    </row>
    <row r="43" spans="1:28" ht="32" hidden="1" x14ac:dyDescent="0.2">
      <c r="A43" s="2" t="s">
        <v>1027</v>
      </c>
      <c r="B43" s="2" t="s">
        <v>1052</v>
      </c>
      <c r="C43" s="2" t="s">
        <v>219</v>
      </c>
      <c r="D43" s="25" t="s">
        <v>220</v>
      </c>
      <c r="E43" s="29">
        <f>Education!F30</f>
        <v>0</v>
      </c>
      <c r="F43" s="29">
        <f>Education!G30</f>
        <v>0</v>
      </c>
      <c r="G43" s="2"/>
      <c r="H43" s="31">
        <f t="shared" si="15"/>
        <v>0</v>
      </c>
      <c r="I43" s="2"/>
      <c r="J43" s="2"/>
      <c r="K43" s="21">
        <v>14.2</v>
      </c>
      <c r="L43" s="29">
        <f t="shared" si="16"/>
        <v>0</v>
      </c>
      <c r="M43" s="29">
        <f t="shared" si="16"/>
        <v>0</v>
      </c>
      <c r="N43" s="21">
        <v>17.600000000000001</v>
      </c>
      <c r="O43" s="29">
        <f t="shared" si="17"/>
        <v>0</v>
      </c>
      <c r="P43" s="29">
        <f t="shared" si="18"/>
        <v>0</v>
      </c>
      <c r="Q43" s="14"/>
      <c r="W43" s="2"/>
      <c r="Z43" s="14"/>
    </row>
    <row r="44" spans="1:28" ht="32" hidden="1" x14ac:dyDescent="0.2">
      <c r="A44" s="2" t="s">
        <v>1027</v>
      </c>
      <c r="B44" s="2" t="s">
        <v>1052</v>
      </c>
      <c r="C44" s="2" t="s">
        <v>221</v>
      </c>
      <c r="D44" s="25" t="s">
        <v>222</v>
      </c>
      <c r="E44" s="29">
        <f>Education!F31</f>
        <v>0</v>
      </c>
      <c r="F44" s="29">
        <f>Education!G31</f>
        <v>0</v>
      </c>
      <c r="G44" s="2"/>
      <c r="H44" s="31">
        <f t="shared" si="15"/>
        <v>0</v>
      </c>
      <c r="I44" s="2"/>
      <c r="J44" s="2"/>
      <c r="K44" s="21">
        <v>14.4</v>
      </c>
      <c r="L44" s="29">
        <f t="shared" si="16"/>
        <v>0</v>
      </c>
      <c r="M44" s="29">
        <f t="shared" si="16"/>
        <v>0</v>
      </c>
      <c r="N44" s="21">
        <v>17.7</v>
      </c>
      <c r="O44" s="29">
        <f t="shared" si="17"/>
        <v>0</v>
      </c>
      <c r="P44" s="29">
        <f t="shared" si="18"/>
        <v>0</v>
      </c>
      <c r="Q44" s="14"/>
      <c r="W44" s="2"/>
      <c r="Z44" s="14"/>
    </row>
    <row r="45" spans="1:28" ht="32" hidden="1" x14ac:dyDescent="0.2">
      <c r="A45" s="2" t="s">
        <v>1027</v>
      </c>
      <c r="B45" s="2" t="s">
        <v>1052</v>
      </c>
      <c r="C45" s="2" t="s">
        <v>223</v>
      </c>
      <c r="D45" s="25" t="s">
        <v>224</v>
      </c>
      <c r="E45" s="29">
        <f>Education!F32</f>
        <v>0</v>
      </c>
      <c r="F45" s="29">
        <f>Education!G32</f>
        <v>0</v>
      </c>
      <c r="G45" s="2"/>
      <c r="H45" s="31">
        <f t="shared" si="15"/>
        <v>0</v>
      </c>
      <c r="I45" s="2"/>
      <c r="J45" s="2"/>
      <c r="K45" s="21">
        <v>14.5</v>
      </c>
      <c r="L45" s="29">
        <f t="shared" si="16"/>
        <v>0</v>
      </c>
      <c r="M45" s="29">
        <f t="shared" si="16"/>
        <v>0</v>
      </c>
      <c r="N45" s="21">
        <v>17.8</v>
      </c>
      <c r="O45" s="29">
        <f t="shared" si="17"/>
        <v>0</v>
      </c>
      <c r="P45" s="29">
        <f t="shared" si="18"/>
        <v>0</v>
      </c>
      <c r="Q45" s="14"/>
      <c r="W45" s="2"/>
      <c r="Z45" s="14"/>
    </row>
    <row r="46" spans="1:28" ht="32" hidden="1" x14ac:dyDescent="0.2">
      <c r="A46" s="2" t="s">
        <v>1027</v>
      </c>
      <c r="B46" s="2" t="s">
        <v>1052</v>
      </c>
      <c r="C46" s="2" t="s">
        <v>225</v>
      </c>
      <c r="D46" s="25" t="s">
        <v>226</v>
      </c>
      <c r="E46" s="29">
        <f>Education!F33</f>
        <v>0</v>
      </c>
      <c r="F46" s="29">
        <f>Education!G33</f>
        <v>0</v>
      </c>
      <c r="G46" s="2"/>
      <c r="H46" s="31">
        <f t="shared" si="15"/>
        <v>0</v>
      </c>
      <c r="I46" s="2"/>
      <c r="J46" s="2"/>
      <c r="K46" s="21">
        <v>14.6</v>
      </c>
      <c r="L46" s="29">
        <f t="shared" si="16"/>
        <v>0</v>
      </c>
      <c r="M46" s="29">
        <f t="shared" si="16"/>
        <v>0</v>
      </c>
      <c r="N46" s="21">
        <v>17.899999999999999</v>
      </c>
      <c r="O46" s="29">
        <f t="shared" si="17"/>
        <v>0</v>
      </c>
      <c r="P46" s="29">
        <f t="shared" si="18"/>
        <v>0</v>
      </c>
      <c r="Q46" s="14"/>
      <c r="W46" s="2"/>
      <c r="Z46" s="14"/>
    </row>
    <row r="47" spans="1:28" ht="48" hidden="1" x14ac:dyDescent="0.2">
      <c r="A47" s="2" t="s">
        <v>1027</v>
      </c>
      <c r="B47" s="2" t="s">
        <v>1052</v>
      </c>
      <c r="C47" s="2" t="s">
        <v>227</v>
      </c>
      <c r="D47" s="25" t="s">
        <v>228</v>
      </c>
      <c r="E47" s="29">
        <f>Education!F34</f>
        <v>0</v>
      </c>
      <c r="F47" s="29">
        <f>Education!G34</f>
        <v>0</v>
      </c>
      <c r="G47" s="2"/>
      <c r="H47" s="31">
        <f t="shared" si="15"/>
        <v>0</v>
      </c>
      <c r="I47" s="2"/>
      <c r="J47" s="2"/>
      <c r="K47" s="21">
        <v>14.7</v>
      </c>
      <c r="L47" s="29">
        <f t="shared" si="16"/>
        <v>0</v>
      </c>
      <c r="M47" s="29">
        <f t="shared" si="16"/>
        <v>0</v>
      </c>
      <c r="N47" s="14"/>
      <c r="Q47" s="14"/>
      <c r="W47" s="2"/>
      <c r="Z47" s="14"/>
    </row>
    <row r="48" spans="1:28" ht="32" hidden="1" x14ac:dyDescent="0.2">
      <c r="A48" s="2" t="s">
        <v>1027</v>
      </c>
      <c r="B48" s="2" t="s">
        <v>1052</v>
      </c>
      <c r="C48" s="2" t="s">
        <v>229</v>
      </c>
      <c r="D48" s="25" t="s">
        <v>230</v>
      </c>
      <c r="E48" s="29">
        <f>Education!F35</f>
        <v>0</v>
      </c>
      <c r="F48" s="29">
        <f>Education!G35</f>
        <v>0</v>
      </c>
      <c r="G48" s="2"/>
      <c r="H48" s="31">
        <f t="shared" si="15"/>
        <v>0</v>
      </c>
      <c r="I48" s="2"/>
      <c r="J48" s="2"/>
      <c r="K48" s="21">
        <v>14.8</v>
      </c>
      <c r="L48" s="29">
        <f t="shared" si="16"/>
        <v>0</v>
      </c>
      <c r="M48" s="29">
        <f t="shared" si="16"/>
        <v>0</v>
      </c>
      <c r="N48" s="14"/>
      <c r="Q48" s="14"/>
      <c r="W48" s="2"/>
      <c r="Z48" s="14"/>
    </row>
    <row r="49" spans="1:28" ht="32" hidden="1" x14ac:dyDescent="0.2">
      <c r="A49" s="2" t="s">
        <v>1027</v>
      </c>
      <c r="B49" s="2" t="s">
        <v>1052</v>
      </c>
      <c r="C49" s="2" t="s">
        <v>231</v>
      </c>
      <c r="D49" s="25" t="s">
        <v>232</v>
      </c>
      <c r="E49" s="29">
        <f>Education!F37</f>
        <v>0</v>
      </c>
      <c r="F49" s="29">
        <f>Education!G37</f>
        <v>0</v>
      </c>
      <c r="G49" s="2"/>
      <c r="H49" s="2"/>
      <c r="I49" s="2"/>
      <c r="J49" s="31">
        <f t="shared" ref="J49:J51" si="19">F49</f>
        <v>0</v>
      </c>
      <c r="K49"/>
      <c r="L49" s="2"/>
      <c r="M49" s="2"/>
      <c r="Q49"/>
    </row>
    <row r="50" spans="1:28" ht="32" hidden="1" x14ac:dyDescent="0.2">
      <c r="A50" s="2" t="s">
        <v>1027</v>
      </c>
      <c r="B50" s="2" t="s">
        <v>1052</v>
      </c>
      <c r="C50" s="2" t="s">
        <v>1441</v>
      </c>
      <c r="D50" s="25" t="s">
        <v>1442</v>
      </c>
      <c r="E50" s="29">
        <f>Education!F38</f>
        <v>0</v>
      </c>
      <c r="F50" s="29">
        <f>Education!G38</f>
        <v>0</v>
      </c>
      <c r="G50" s="2"/>
      <c r="H50" s="2"/>
      <c r="I50" s="2"/>
      <c r="J50" s="31"/>
      <c r="K50"/>
      <c r="L50" s="2"/>
      <c r="M50" s="2"/>
      <c r="Q50"/>
    </row>
    <row r="51" spans="1:28" ht="32" hidden="1" x14ac:dyDescent="0.2">
      <c r="A51" s="2" t="s">
        <v>1027</v>
      </c>
      <c r="B51" s="2" t="s">
        <v>1061</v>
      </c>
      <c r="C51" s="2" t="s">
        <v>234</v>
      </c>
      <c r="D51" s="25" t="s">
        <v>235</v>
      </c>
      <c r="E51" s="29">
        <f>Project!F21</f>
        <v>0</v>
      </c>
      <c r="F51" s="29">
        <f>Project!G21</f>
        <v>0</v>
      </c>
      <c r="G51" s="2"/>
      <c r="H51" s="2"/>
      <c r="I51" s="2"/>
      <c r="J51" s="31">
        <f t="shared" si="19"/>
        <v>0</v>
      </c>
      <c r="K51"/>
      <c r="L51" s="2"/>
      <c r="M51" s="2"/>
      <c r="Q51"/>
      <c r="T51" s="21">
        <v>5.8</v>
      </c>
      <c r="U51" s="29">
        <f>E51</f>
        <v>0</v>
      </c>
      <c r="V51" s="29">
        <f>F51</f>
        <v>0</v>
      </c>
      <c r="W51" s="21" t="s">
        <v>1062</v>
      </c>
      <c r="X51" s="29">
        <f>E51</f>
        <v>0</v>
      </c>
      <c r="Y51" s="29">
        <f>F51</f>
        <v>0</v>
      </c>
    </row>
    <row r="52" spans="1:28" ht="32" hidden="1" x14ac:dyDescent="0.2">
      <c r="A52" s="2" t="s">
        <v>1027</v>
      </c>
      <c r="B52" s="2" t="s">
        <v>1061</v>
      </c>
      <c r="C52" s="2" t="s">
        <v>236</v>
      </c>
      <c r="D52" s="25" t="s">
        <v>237</v>
      </c>
      <c r="E52" s="29">
        <f>Project!F22</f>
        <v>0</v>
      </c>
      <c r="F52" s="29">
        <f>Project!G22</f>
        <v>0</v>
      </c>
      <c r="G52" s="2"/>
      <c r="H52" s="2"/>
      <c r="I52" s="31">
        <f t="shared" ref="I52:I67" si="20">F52</f>
        <v>0</v>
      </c>
      <c r="J52" s="2"/>
      <c r="K52"/>
      <c r="L52" s="2"/>
      <c r="M52" s="2"/>
      <c r="Q52"/>
    </row>
    <row r="53" spans="1:28" ht="32" hidden="1" x14ac:dyDescent="0.2">
      <c r="A53" s="2" t="s">
        <v>1027</v>
      </c>
      <c r="B53" s="2" t="s">
        <v>1061</v>
      </c>
      <c r="C53" s="2" t="s">
        <v>238</v>
      </c>
      <c r="D53" s="25" t="s">
        <v>239</v>
      </c>
      <c r="E53" s="29">
        <f>Project!F23</f>
        <v>0</v>
      </c>
      <c r="F53" s="29">
        <f>Project!G23</f>
        <v>0</v>
      </c>
      <c r="G53" s="2"/>
      <c r="H53" s="2"/>
      <c r="I53" s="31">
        <f t="shared" si="20"/>
        <v>0</v>
      </c>
      <c r="J53" s="2"/>
      <c r="K53"/>
      <c r="L53" s="2"/>
      <c r="M53" s="2"/>
      <c r="Q53"/>
    </row>
    <row r="54" spans="1:28" ht="32" hidden="1" x14ac:dyDescent="0.2">
      <c r="A54" s="2" t="s">
        <v>1027</v>
      </c>
      <c r="B54" s="2" t="s">
        <v>1061</v>
      </c>
      <c r="C54" s="2" t="s">
        <v>240</v>
      </c>
      <c r="D54" s="25" t="s">
        <v>241</v>
      </c>
      <c r="E54" s="29">
        <f>Project!F24</f>
        <v>0</v>
      </c>
      <c r="F54" s="29">
        <f>Project!G24</f>
        <v>0</v>
      </c>
      <c r="G54" s="2"/>
      <c r="H54" s="2"/>
      <c r="I54" s="31">
        <f t="shared" si="20"/>
        <v>0</v>
      </c>
      <c r="J54" s="2"/>
      <c r="K54"/>
      <c r="L54" s="2"/>
      <c r="M54" s="2"/>
      <c r="Q54"/>
    </row>
    <row r="55" spans="1:28" ht="32" hidden="1" x14ac:dyDescent="0.2">
      <c r="A55" s="2" t="s">
        <v>1027</v>
      </c>
      <c r="B55" s="2" t="s">
        <v>1061</v>
      </c>
      <c r="C55" s="2" t="s">
        <v>242</v>
      </c>
      <c r="D55" s="25" t="s">
        <v>243</v>
      </c>
      <c r="E55" s="29">
        <f>Project!F25</f>
        <v>0</v>
      </c>
      <c r="F55" s="29">
        <f>Project!G25</f>
        <v>0</v>
      </c>
      <c r="G55" s="2"/>
      <c r="H55" s="2"/>
      <c r="I55" s="31">
        <f t="shared" si="20"/>
        <v>0</v>
      </c>
      <c r="J55" s="2"/>
      <c r="K55"/>
      <c r="L55" s="2"/>
      <c r="M55" s="2"/>
      <c r="Q55"/>
    </row>
    <row r="56" spans="1:28" ht="32" hidden="1" x14ac:dyDescent="0.2">
      <c r="A56" s="2" t="s">
        <v>1027</v>
      </c>
      <c r="B56" s="2" t="s">
        <v>1061</v>
      </c>
      <c r="C56" s="2" t="s">
        <v>244</v>
      </c>
      <c r="D56" s="25" t="s">
        <v>245</v>
      </c>
      <c r="E56" s="29">
        <f>Project!F26</f>
        <v>0</v>
      </c>
      <c r="F56" s="29">
        <f>Project!G26</f>
        <v>0</v>
      </c>
      <c r="G56" s="2"/>
      <c r="H56" s="2"/>
      <c r="I56" s="31">
        <f t="shared" si="20"/>
        <v>0</v>
      </c>
      <c r="J56" s="2"/>
      <c r="K56"/>
      <c r="L56" s="2"/>
      <c r="M56" s="2"/>
      <c r="Q56"/>
    </row>
    <row r="57" spans="1:28" ht="32" hidden="1" x14ac:dyDescent="0.2">
      <c r="A57" s="2" t="s">
        <v>1027</v>
      </c>
      <c r="B57" s="2" t="s">
        <v>1061</v>
      </c>
      <c r="C57" s="2" t="s">
        <v>246</v>
      </c>
      <c r="D57" s="25" t="s">
        <v>247</v>
      </c>
      <c r="E57" s="29">
        <f>Project!F27</f>
        <v>0</v>
      </c>
      <c r="F57" s="29">
        <f>Project!G27</f>
        <v>0</v>
      </c>
      <c r="G57" s="2"/>
      <c r="H57" s="2"/>
      <c r="I57" s="31">
        <f t="shared" si="20"/>
        <v>0</v>
      </c>
      <c r="J57" s="2"/>
      <c r="K57"/>
      <c r="L57" s="2"/>
      <c r="M57" s="2"/>
      <c r="Q57"/>
    </row>
    <row r="58" spans="1:28" ht="48" hidden="1" x14ac:dyDescent="0.2">
      <c r="A58" s="2" t="s">
        <v>1027</v>
      </c>
      <c r="B58" s="2" t="s">
        <v>1061</v>
      </c>
      <c r="C58" s="2" t="s">
        <v>248</v>
      </c>
      <c r="D58" s="25" t="s">
        <v>249</v>
      </c>
      <c r="E58" s="29">
        <f>Project!F28</f>
        <v>0</v>
      </c>
      <c r="F58" s="29">
        <f>Project!G28</f>
        <v>0</v>
      </c>
      <c r="G58" s="2"/>
      <c r="H58" s="2"/>
      <c r="I58" s="31">
        <f t="shared" si="20"/>
        <v>0</v>
      </c>
      <c r="J58" s="2"/>
      <c r="K58"/>
      <c r="L58" s="2"/>
      <c r="M58" s="2"/>
      <c r="Q58"/>
    </row>
    <row r="59" spans="1:28" ht="32" hidden="1" x14ac:dyDescent="0.2">
      <c r="A59" s="2" t="s">
        <v>1027</v>
      </c>
      <c r="B59" s="2" t="s">
        <v>1061</v>
      </c>
      <c r="C59" s="2" t="s">
        <v>250</v>
      </c>
      <c r="D59" s="25" t="s">
        <v>251</v>
      </c>
      <c r="E59" s="29">
        <f>Project!F29</f>
        <v>0</v>
      </c>
      <c r="F59" s="29">
        <f>Project!G29</f>
        <v>0</v>
      </c>
      <c r="G59" s="2"/>
      <c r="H59" s="2"/>
      <c r="I59" s="31">
        <f t="shared" si="20"/>
        <v>0</v>
      </c>
      <c r="J59" s="2"/>
      <c r="K59"/>
      <c r="L59" s="2"/>
      <c r="M59" s="2"/>
      <c r="Q59"/>
    </row>
    <row r="60" spans="1:28" ht="32" hidden="1" x14ac:dyDescent="0.2">
      <c r="A60" s="2" t="s">
        <v>1027</v>
      </c>
      <c r="B60" s="2" t="s">
        <v>1063</v>
      </c>
      <c r="C60" s="2" t="s">
        <v>253</v>
      </c>
      <c r="D60" s="25" t="s">
        <v>254</v>
      </c>
      <c r="E60" s="29">
        <f>Change!F21</f>
        <v>0</v>
      </c>
      <c r="F60" s="29">
        <f>Change!G21</f>
        <v>0</v>
      </c>
      <c r="G60" s="2"/>
      <c r="H60" s="2"/>
      <c r="I60" s="31">
        <f t="shared" si="20"/>
        <v>0</v>
      </c>
      <c r="J60" s="2"/>
      <c r="K60"/>
      <c r="L60" s="2"/>
      <c r="M60" s="2"/>
      <c r="Q60"/>
    </row>
    <row r="61" spans="1:28" ht="32" x14ac:dyDescent="0.2">
      <c r="A61" s="2" t="s">
        <v>1027</v>
      </c>
      <c r="B61" s="2" t="s">
        <v>1063</v>
      </c>
      <c r="C61" s="2" t="s">
        <v>255</v>
      </c>
      <c r="D61" s="25" t="s">
        <v>256</v>
      </c>
      <c r="E61" s="29">
        <f>Change!F22</f>
        <v>0</v>
      </c>
      <c r="F61" s="29">
        <f>Change!G22</f>
        <v>0</v>
      </c>
      <c r="G61" s="2"/>
      <c r="H61" s="2"/>
      <c r="I61" s="31">
        <f t="shared" si="20"/>
        <v>0</v>
      </c>
      <c r="J61" s="2"/>
      <c r="K61"/>
      <c r="L61" s="2"/>
      <c r="M61" s="2"/>
      <c r="Q61"/>
      <c r="T61" s="21">
        <v>8.32</v>
      </c>
      <c r="U61" s="29">
        <f>E61</f>
        <v>0</v>
      </c>
      <c r="V61" s="29">
        <f>F61</f>
        <v>0</v>
      </c>
      <c r="W61" s="21" t="s">
        <v>1064</v>
      </c>
      <c r="X61" s="29">
        <f>E61</f>
        <v>0</v>
      </c>
      <c r="Y61" s="29">
        <f>F61</f>
        <v>0</v>
      </c>
      <c r="Z61" s="21" t="s">
        <v>1065</v>
      </c>
      <c r="AA61" s="29">
        <f>E61</f>
        <v>0</v>
      </c>
      <c r="AB61" s="29">
        <f>F61</f>
        <v>0</v>
      </c>
    </row>
    <row r="62" spans="1:28" ht="32" hidden="1" x14ac:dyDescent="0.2">
      <c r="A62" s="2" t="s">
        <v>1027</v>
      </c>
      <c r="B62" s="2" t="s">
        <v>1063</v>
      </c>
      <c r="C62" s="2" t="s">
        <v>257</v>
      </c>
      <c r="D62" s="25" t="s">
        <v>258</v>
      </c>
      <c r="E62" s="29">
        <f>Change!F23</f>
        <v>0</v>
      </c>
      <c r="F62" s="29">
        <f>Change!G23</f>
        <v>0</v>
      </c>
      <c r="G62" s="2"/>
      <c r="H62" s="2"/>
      <c r="I62" s="31">
        <f t="shared" si="20"/>
        <v>0</v>
      </c>
      <c r="J62" s="2"/>
      <c r="K62"/>
      <c r="L62" s="2"/>
      <c r="M62" s="2"/>
      <c r="Q62"/>
    </row>
    <row r="63" spans="1:28" ht="32" hidden="1" x14ac:dyDescent="0.2">
      <c r="A63" s="2" t="s">
        <v>1027</v>
      </c>
      <c r="B63" s="2" t="s">
        <v>1063</v>
      </c>
      <c r="C63" s="2" t="s">
        <v>259</v>
      </c>
      <c r="D63" s="25" t="s">
        <v>260</v>
      </c>
      <c r="E63" s="29">
        <f>Change!F24</f>
        <v>0</v>
      </c>
      <c r="F63" s="29">
        <f>Change!G24</f>
        <v>0</v>
      </c>
      <c r="G63" s="2"/>
      <c r="H63" s="2"/>
      <c r="I63" s="31">
        <f t="shared" si="20"/>
        <v>0</v>
      </c>
      <c r="J63" s="2"/>
      <c r="K63"/>
      <c r="L63" s="2"/>
      <c r="M63" s="2"/>
      <c r="Q63"/>
    </row>
    <row r="64" spans="1:28" ht="32" hidden="1" x14ac:dyDescent="0.2">
      <c r="A64" s="2" t="s">
        <v>1027</v>
      </c>
      <c r="B64" s="2" t="s">
        <v>1063</v>
      </c>
      <c r="C64" s="2" t="s">
        <v>261</v>
      </c>
      <c r="D64" s="25" t="s">
        <v>262</v>
      </c>
      <c r="E64" s="29">
        <f>Change!F25</f>
        <v>0</v>
      </c>
      <c r="F64" s="29">
        <f>Change!G25</f>
        <v>0</v>
      </c>
      <c r="G64" s="2"/>
      <c r="H64" s="2"/>
      <c r="I64" s="31">
        <f t="shared" si="20"/>
        <v>0</v>
      </c>
      <c r="J64" s="2"/>
      <c r="K64"/>
      <c r="L64" s="2"/>
      <c r="M64" s="2"/>
      <c r="Q64"/>
    </row>
    <row r="65" spans="1:28" ht="32" hidden="1" x14ac:dyDescent="0.2">
      <c r="A65" s="2" t="s">
        <v>1027</v>
      </c>
      <c r="B65" s="2" t="s">
        <v>1063</v>
      </c>
      <c r="C65" s="2" t="s">
        <v>263</v>
      </c>
      <c r="D65" s="25" t="s">
        <v>264</v>
      </c>
      <c r="E65" s="29">
        <f>Change!F26</f>
        <v>0</v>
      </c>
      <c r="F65" s="29">
        <f>Change!G26</f>
        <v>0</v>
      </c>
      <c r="G65" s="2"/>
      <c r="H65" s="2"/>
      <c r="I65" s="31">
        <f t="shared" si="20"/>
        <v>0</v>
      </c>
      <c r="J65" s="2"/>
      <c r="K65"/>
      <c r="L65" s="2"/>
      <c r="M65" s="2"/>
      <c r="Q65"/>
    </row>
    <row r="66" spans="1:28" ht="32" hidden="1" x14ac:dyDescent="0.2">
      <c r="A66" s="2" t="s">
        <v>1027</v>
      </c>
      <c r="B66" s="2" t="s">
        <v>1063</v>
      </c>
      <c r="C66" s="2" t="s">
        <v>265</v>
      </c>
      <c r="D66" s="25" t="s">
        <v>266</v>
      </c>
      <c r="E66" s="29">
        <f>Change!F27</f>
        <v>0</v>
      </c>
      <c r="F66" s="29">
        <f>Change!G27</f>
        <v>0</v>
      </c>
      <c r="G66" s="2"/>
      <c r="H66" s="2"/>
      <c r="I66" s="31">
        <f t="shared" si="20"/>
        <v>0</v>
      </c>
      <c r="J66" s="2"/>
      <c r="K66"/>
      <c r="L66" s="2"/>
      <c r="M66" s="2"/>
      <c r="Q66"/>
    </row>
    <row r="67" spans="1:28" ht="32" hidden="1" x14ac:dyDescent="0.2">
      <c r="A67" s="2" t="s">
        <v>1066</v>
      </c>
      <c r="B67" s="2" t="s">
        <v>1067</v>
      </c>
      <c r="C67" s="2" t="s">
        <v>268</v>
      </c>
      <c r="D67" s="25" t="s">
        <v>269</v>
      </c>
      <c r="E67" s="29">
        <f>Metrics!F21</f>
        <v>0</v>
      </c>
      <c r="F67" s="29">
        <f>Metrics!G21</f>
        <v>0</v>
      </c>
      <c r="G67" s="2"/>
      <c r="H67" s="2"/>
      <c r="I67" s="31">
        <f t="shared" si="20"/>
        <v>0</v>
      </c>
      <c r="J67" s="2"/>
      <c r="K67"/>
      <c r="L67" s="2"/>
      <c r="M67" s="2"/>
      <c r="Q67"/>
    </row>
    <row r="68" spans="1:28" ht="32" hidden="1" x14ac:dyDescent="0.2">
      <c r="A68" s="2" t="s">
        <v>1066</v>
      </c>
      <c r="B68" s="2" t="s">
        <v>1067</v>
      </c>
      <c r="C68" s="2" t="s">
        <v>270</v>
      </c>
      <c r="D68" s="25" t="s">
        <v>271</v>
      </c>
      <c r="E68" s="29">
        <f>Metrics!F22</f>
        <v>0</v>
      </c>
      <c r="F68" s="29">
        <f>Metrics!G22</f>
        <v>0</v>
      </c>
      <c r="G68" s="2"/>
      <c r="H68" s="2"/>
      <c r="I68" s="2"/>
      <c r="J68" s="31">
        <f t="shared" ref="J68:J79" si="21">F68</f>
        <v>0</v>
      </c>
      <c r="K68"/>
      <c r="L68" s="2"/>
      <c r="M68" s="2"/>
      <c r="Q68"/>
    </row>
    <row r="69" spans="1:28" ht="32" hidden="1" x14ac:dyDescent="0.2">
      <c r="A69" s="2" t="s">
        <v>1066</v>
      </c>
      <c r="B69" s="2" t="s">
        <v>1067</v>
      </c>
      <c r="C69" s="2" t="s">
        <v>272</v>
      </c>
      <c r="D69" s="25" t="s">
        <v>273</v>
      </c>
      <c r="E69" s="29">
        <f>Metrics!F23</f>
        <v>0</v>
      </c>
      <c r="F69" s="29">
        <f>Metrics!G23</f>
        <v>0</v>
      </c>
      <c r="G69" s="2"/>
      <c r="H69" s="2"/>
      <c r="I69" s="2"/>
      <c r="J69" s="31">
        <f t="shared" si="21"/>
        <v>0</v>
      </c>
      <c r="K69"/>
      <c r="L69" s="2"/>
      <c r="M69" s="2"/>
      <c r="Q69"/>
    </row>
    <row r="70" spans="1:28" ht="32" hidden="1" x14ac:dyDescent="0.2">
      <c r="A70" s="2" t="s">
        <v>1066</v>
      </c>
      <c r="B70" s="2" t="s">
        <v>1067</v>
      </c>
      <c r="C70" s="2" t="s">
        <v>274</v>
      </c>
      <c r="D70" s="25" t="s">
        <v>275</v>
      </c>
      <c r="E70" s="29">
        <f>Metrics!F24</f>
        <v>0</v>
      </c>
      <c r="F70" s="29">
        <f>Metrics!G24</f>
        <v>0</v>
      </c>
      <c r="G70" s="2"/>
      <c r="H70" s="2"/>
      <c r="I70" s="2"/>
      <c r="J70" s="31">
        <f t="shared" si="21"/>
        <v>0</v>
      </c>
      <c r="K70"/>
      <c r="L70" s="2"/>
      <c r="M70" s="2"/>
      <c r="Q70"/>
    </row>
    <row r="71" spans="1:28" ht="32" hidden="1" x14ac:dyDescent="0.2">
      <c r="A71" s="2" t="s">
        <v>1066</v>
      </c>
      <c r="B71" s="2" t="s">
        <v>1067</v>
      </c>
      <c r="C71" s="2" t="s">
        <v>276</v>
      </c>
      <c r="D71" s="25" t="s">
        <v>277</v>
      </c>
      <c r="E71" s="29">
        <f>Metrics!F25</f>
        <v>0</v>
      </c>
      <c r="F71" s="29">
        <f>Metrics!G25</f>
        <v>0</v>
      </c>
      <c r="G71" s="2"/>
      <c r="H71" s="2"/>
      <c r="I71" s="2"/>
      <c r="J71" s="31">
        <f t="shared" si="21"/>
        <v>0</v>
      </c>
      <c r="K71"/>
      <c r="L71" s="2"/>
      <c r="M71" s="2"/>
      <c r="Q71"/>
    </row>
    <row r="72" spans="1:28" ht="32" hidden="1" x14ac:dyDescent="0.2">
      <c r="A72" s="2" t="s">
        <v>1066</v>
      </c>
      <c r="B72" s="2" t="s">
        <v>1067</v>
      </c>
      <c r="C72" s="2" t="s">
        <v>278</v>
      </c>
      <c r="D72" s="25" t="s">
        <v>279</v>
      </c>
      <c r="E72" s="29">
        <f>Metrics!F26</f>
        <v>0</v>
      </c>
      <c r="F72" s="29">
        <f>Metrics!G26</f>
        <v>0</v>
      </c>
      <c r="G72" s="2"/>
      <c r="H72" s="2"/>
      <c r="I72" s="2"/>
      <c r="J72" s="31">
        <f t="shared" si="21"/>
        <v>0</v>
      </c>
      <c r="K72"/>
      <c r="L72" s="2"/>
      <c r="M72" s="2"/>
      <c r="Q72"/>
    </row>
    <row r="73" spans="1:28" ht="32" hidden="1" x14ac:dyDescent="0.2">
      <c r="A73" s="2" t="s">
        <v>1066</v>
      </c>
      <c r="B73" s="2" t="s">
        <v>1067</v>
      </c>
      <c r="C73" s="2" t="s">
        <v>280</v>
      </c>
      <c r="D73" s="25" t="s">
        <v>281</v>
      </c>
      <c r="E73" s="29">
        <f>Metrics!F27</f>
        <v>0</v>
      </c>
      <c r="F73" s="29">
        <f>Metrics!G27</f>
        <v>0</v>
      </c>
      <c r="G73" s="2"/>
      <c r="H73" s="2"/>
      <c r="I73" s="2"/>
      <c r="J73" s="31">
        <f t="shared" si="21"/>
        <v>0</v>
      </c>
      <c r="K73"/>
      <c r="L73" s="2"/>
      <c r="M73" s="2"/>
      <c r="Q73"/>
    </row>
    <row r="74" spans="1:28" ht="32" hidden="1" x14ac:dyDescent="0.2">
      <c r="A74" s="2" t="s">
        <v>1066</v>
      </c>
      <c r="B74" s="2" t="s">
        <v>1067</v>
      </c>
      <c r="C74" s="2" t="s">
        <v>282</v>
      </c>
      <c r="D74" s="25" t="s">
        <v>283</v>
      </c>
      <c r="E74" s="29">
        <f>Metrics!F28</f>
        <v>0</v>
      </c>
      <c r="F74" s="29">
        <f>Metrics!G28</f>
        <v>0</v>
      </c>
      <c r="G74" s="2"/>
      <c r="H74" s="2"/>
      <c r="I74" s="2"/>
      <c r="J74" s="31">
        <f t="shared" si="21"/>
        <v>0</v>
      </c>
      <c r="K74"/>
      <c r="L74" s="2"/>
      <c r="M74" s="2"/>
      <c r="Q74"/>
    </row>
    <row r="75" spans="1:28" ht="16" hidden="1" x14ac:dyDescent="0.2">
      <c r="A75" s="2" t="s">
        <v>1066</v>
      </c>
      <c r="B75" s="2" t="s">
        <v>1067</v>
      </c>
      <c r="C75" s="2" t="s">
        <v>284</v>
      </c>
      <c r="D75" s="25" t="s">
        <v>1068</v>
      </c>
      <c r="E75" s="29">
        <f>Metrics!F29</f>
        <v>0</v>
      </c>
      <c r="F75" s="29">
        <f>Metrics!G29</f>
        <v>0</v>
      </c>
      <c r="G75" s="2"/>
      <c r="H75" s="2"/>
      <c r="I75" s="2"/>
      <c r="J75" s="31">
        <f t="shared" si="21"/>
        <v>0</v>
      </c>
      <c r="K75"/>
      <c r="L75" s="2"/>
      <c r="M75" s="2"/>
      <c r="Q75"/>
    </row>
    <row r="76" spans="1:28" ht="16" hidden="1" x14ac:dyDescent="0.2">
      <c r="A76" s="2" t="s">
        <v>1066</v>
      </c>
      <c r="B76" s="2" t="s">
        <v>1067</v>
      </c>
      <c r="C76" s="2" t="s">
        <v>286</v>
      </c>
      <c r="D76" s="25" t="s">
        <v>1069</v>
      </c>
      <c r="E76" s="29">
        <f>Metrics!F30</f>
        <v>0</v>
      </c>
      <c r="F76" s="29">
        <f>Metrics!G30</f>
        <v>0</v>
      </c>
      <c r="G76" s="2"/>
      <c r="H76" s="2"/>
      <c r="I76" s="2"/>
      <c r="J76" s="31">
        <f t="shared" si="21"/>
        <v>0</v>
      </c>
      <c r="K76"/>
      <c r="L76" s="2"/>
      <c r="M76" s="2"/>
      <c r="Q76"/>
    </row>
    <row r="77" spans="1:28" ht="32" hidden="1" x14ac:dyDescent="0.2">
      <c r="A77" s="2" t="s">
        <v>1066</v>
      </c>
      <c r="B77" s="2" t="s">
        <v>1067</v>
      </c>
      <c r="C77" s="2" t="s">
        <v>288</v>
      </c>
      <c r="D77" s="25" t="s">
        <v>1070</v>
      </c>
      <c r="E77" s="29">
        <f>Metrics!F31</f>
        <v>0</v>
      </c>
      <c r="F77" s="29">
        <f>Metrics!G31</f>
        <v>0</v>
      </c>
      <c r="G77" s="2"/>
      <c r="H77" s="2"/>
      <c r="I77" s="2"/>
      <c r="J77" s="31">
        <f t="shared" si="21"/>
        <v>0</v>
      </c>
      <c r="K77"/>
      <c r="L77" s="2"/>
      <c r="M77" s="2"/>
      <c r="Q77"/>
    </row>
    <row r="78" spans="1:28" ht="32" hidden="1" x14ac:dyDescent="0.2">
      <c r="A78" s="2" t="s">
        <v>1066</v>
      </c>
      <c r="B78" s="2" t="s">
        <v>1067</v>
      </c>
      <c r="C78" s="2" t="s">
        <v>290</v>
      </c>
      <c r="D78" s="25" t="s">
        <v>1071</v>
      </c>
      <c r="E78" s="29">
        <f>Metrics!F32</f>
        <v>0</v>
      </c>
      <c r="F78" s="29">
        <f>Metrics!G32</f>
        <v>0</v>
      </c>
      <c r="G78" s="2"/>
      <c r="H78" s="2"/>
      <c r="I78" s="2"/>
      <c r="J78" s="31">
        <f t="shared" si="21"/>
        <v>0</v>
      </c>
      <c r="K78"/>
      <c r="L78" s="2"/>
      <c r="M78" s="2"/>
      <c r="Q78"/>
    </row>
    <row r="79" spans="1:28" ht="48" hidden="1" x14ac:dyDescent="0.2">
      <c r="A79" s="2" t="s">
        <v>1066</v>
      </c>
      <c r="B79" s="2" t="s">
        <v>1072</v>
      </c>
      <c r="C79" s="2" t="s">
        <v>293</v>
      </c>
      <c r="D79" s="25" t="s">
        <v>294</v>
      </c>
      <c r="E79" s="3">
        <f>Audit!F21</f>
        <v>0</v>
      </c>
      <c r="F79" s="3">
        <f>Audit!G21</f>
        <v>0</v>
      </c>
      <c r="G79" s="2"/>
      <c r="H79" s="2"/>
      <c r="I79" s="2"/>
      <c r="J79" s="31">
        <f t="shared" si="21"/>
        <v>0</v>
      </c>
      <c r="K79"/>
      <c r="L79" s="2"/>
      <c r="M79" s="2"/>
      <c r="Q79"/>
      <c r="T79" s="21" t="s">
        <v>1449</v>
      </c>
      <c r="U79" s="29">
        <f>E79</f>
        <v>0</v>
      </c>
      <c r="V79" s="29">
        <f>F79</f>
        <v>0</v>
      </c>
      <c r="W79" s="21" t="s">
        <v>1073</v>
      </c>
      <c r="X79" s="29">
        <f>E79</f>
        <v>0</v>
      </c>
      <c r="Y79" s="29">
        <f>F79</f>
        <v>0</v>
      </c>
      <c r="Z79" s="21" t="s">
        <v>1074</v>
      </c>
      <c r="AA79" s="29">
        <f>E79</f>
        <v>0</v>
      </c>
      <c r="AB79" s="29">
        <f>F79</f>
        <v>0</v>
      </c>
    </row>
    <row r="80" spans="1:28" ht="32" hidden="1" x14ac:dyDescent="0.2">
      <c r="A80" s="2" t="s">
        <v>1066</v>
      </c>
      <c r="B80" s="2" t="s">
        <v>1072</v>
      </c>
      <c r="C80" s="2" t="s">
        <v>295</v>
      </c>
      <c r="D80" s="25" t="s">
        <v>296</v>
      </c>
      <c r="E80" s="3">
        <f>Audit!F22</f>
        <v>0</v>
      </c>
      <c r="F80" s="3">
        <f>Audit!G22</f>
        <v>0</v>
      </c>
      <c r="G80" s="2"/>
      <c r="H80" s="31">
        <f>F80</f>
        <v>0</v>
      </c>
      <c r="I80" s="2"/>
      <c r="J80" s="2"/>
      <c r="K80"/>
      <c r="L80" s="2"/>
      <c r="M80" s="2"/>
      <c r="Q80"/>
    </row>
    <row r="81" spans="1:28" ht="32" hidden="1" x14ac:dyDescent="0.2">
      <c r="A81" s="2" t="s">
        <v>1066</v>
      </c>
      <c r="B81" s="2" t="s">
        <v>1072</v>
      </c>
      <c r="C81" s="2" t="s">
        <v>297</v>
      </c>
      <c r="D81" s="25" t="s">
        <v>298</v>
      </c>
      <c r="E81" s="3">
        <f>Audit!F23</f>
        <v>0</v>
      </c>
      <c r="F81" s="3">
        <f>Audit!G23</f>
        <v>0</v>
      </c>
      <c r="G81" s="2"/>
      <c r="H81" s="2"/>
      <c r="I81" s="31">
        <f t="shared" ref="I81:I84" si="22">F81</f>
        <v>0</v>
      </c>
      <c r="J81" s="2"/>
      <c r="K81"/>
      <c r="L81" s="2"/>
      <c r="M81" s="2"/>
      <c r="Q81"/>
    </row>
    <row r="82" spans="1:28" ht="32" hidden="1" x14ac:dyDescent="0.2">
      <c r="A82" s="2" t="s">
        <v>1066</v>
      </c>
      <c r="B82" s="2" t="s">
        <v>1072</v>
      </c>
      <c r="C82" s="2" t="s">
        <v>299</v>
      </c>
      <c r="D82" s="25" t="s">
        <v>300</v>
      </c>
      <c r="E82" s="3">
        <f>Audit!F24</f>
        <v>0</v>
      </c>
      <c r="F82" s="3">
        <f>Audit!G24</f>
        <v>0</v>
      </c>
      <c r="G82" s="2"/>
      <c r="H82" s="2"/>
      <c r="I82" s="31">
        <f t="shared" si="22"/>
        <v>0</v>
      </c>
      <c r="J82" s="2"/>
      <c r="K82"/>
      <c r="L82" s="2"/>
      <c r="M82" s="2"/>
      <c r="Q82"/>
    </row>
    <row r="83" spans="1:28" ht="32" hidden="1" x14ac:dyDescent="0.2">
      <c r="A83" s="2" t="s">
        <v>1066</v>
      </c>
      <c r="B83" s="2" t="s">
        <v>1072</v>
      </c>
      <c r="C83" s="2" t="s">
        <v>301</v>
      </c>
      <c r="D83" s="25" t="s">
        <v>302</v>
      </c>
      <c r="E83" s="3">
        <f>Audit!F25</f>
        <v>0</v>
      </c>
      <c r="F83" s="3">
        <f>Audit!G25</f>
        <v>0</v>
      </c>
      <c r="G83" s="2"/>
      <c r="H83" s="2"/>
      <c r="I83" s="31">
        <f t="shared" si="22"/>
        <v>0</v>
      </c>
      <c r="J83" s="2"/>
      <c r="K83"/>
      <c r="L83" s="2"/>
      <c r="M83" s="2"/>
      <c r="Q83"/>
    </row>
    <row r="84" spans="1:28" ht="48" hidden="1" x14ac:dyDescent="0.2">
      <c r="A84" s="2" t="s">
        <v>1066</v>
      </c>
      <c r="B84" s="2" t="s">
        <v>1072</v>
      </c>
      <c r="C84" s="2" t="s">
        <v>303</v>
      </c>
      <c r="D84" s="25" t="s">
        <v>304</v>
      </c>
      <c r="E84" s="3">
        <f>Audit!F26</f>
        <v>0</v>
      </c>
      <c r="F84" s="3">
        <f>Audit!G26</f>
        <v>0</v>
      </c>
      <c r="G84" s="2"/>
      <c r="H84" s="2"/>
      <c r="I84" s="31">
        <f t="shared" si="22"/>
        <v>0</v>
      </c>
      <c r="J84" s="2"/>
      <c r="K84" s="21" t="s">
        <v>1075</v>
      </c>
      <c r="L84" s="29">
        <f>E84</f>
        <v>0</v>
      </c>
      <c r="M84" s="29">
        <f>F84</f>
        <v>0</v>
      </c>
      <c r="N84" s="21" t="s">
        <v>1076</v>
      </c>
      <c r="O84" s="29">
        <f t="shared" ref="O84:O90" si="23">E84</f>
        <v>0</v>
      </c>
      <c r="P84" s="29">
        <f t="shared" ref="P84:P90" si="24">F84</f>
        <v>0</v>
      </c>
      <c r="Q84"/>
      <c r="Z84" s="21" t="s">
        <v>1077</v>
      </c>
      <c r="AA84" s="29">
        <f>E84</f>
        <v>0</v>
      </c>
      <c r="AB84" s="29">
        <f>F84</f>
        <v>0</v>
      </c>
    </row>
    <row r="85" spans="1:28" ht="32" hidden="1" x14ac:dyDescent="0.2">
      <c r="A85" s="2" t="s">
        <v>1066</v>
      </c>
      <c r="B85" s="2" t="s">
        <v>1072</v>
      </c>
      <c r="C85" s="2" t="s">
        <v>305</v>
      </c>
      <c r="D85" s="25" t="s">
        <v>306</v>
      </c>
      <c r="E85" s="3">
        <f>Audit!F27</f>
        <v>0</v>
      </c>
      <c r="F85" s="3">
        <f>Audit!G27</f>
        <v>0</v>
      </c>
      <c r="G85" s="2"/>
      <c r="H85" s="31">
        <f>F85</f>
        <v>0</v>
      </c>
      <c r="I85" s="2"/>
      <c r="J85" s="2"/>
      <c r="K85"/>
      <c r="L85" s="2"/>
      <c r="M85" s="2"/>
      <c r="N85" s="21">
        <v>20.3</v>
      </c>
      <c r="O85" s="29">
        <f t="shared" si="23"/>
        <v>0</v>
      </c>
      <c r="P85" s="29">
        <f t="shared" si="24"/>
        <v>0</v>
      </c>
      <c r="Q85"/>
      <c r="Z85" s="21" t="s">
        <v>1077</v>
      </c>
      <c r="AA85" s="29">
        <f>E85</f>
        <v>0</v>
      </c>
      <c r="AB85" s="29">
        <f>F85</f>
        <v>0</v>
      </c>
    </row>
    <row r="86" spans="1:28" ht="32" hidden="1" x14ac:dyDescent="0.2">
      <c r="A86" s="2" t="s">
        <v>1066</v>
      </c>
      <c r="B86" s="2" t="s">
        <v>1072</v>
      </c>
      <c r="C86" s="2" t="s">
        <v>309</v>
      </c>
      <c r="D86" s="25" t="s">
        <v>310</v>
      </c>
      <c r="E86" s="3">
        <f>Audit!F28</f>
        <v>0</v>
      </c>
      <c r="F86" s="3">
        <f>Audit!G28</f>
        <v>0</v>
      </c>
      <c r="G86" s="2"/>
      <c r="H86" s="2"/>
      <c r="I86" s="31">
        <f t="shared" ref="I86:I88" si="25">F86</f>
        <v>0</v>
      </c>
      <c r="J86" s="2"/>
      <c r="K86"/>
      <c r="L86" s="2"/>
      <c r="M86" s="2"/>
      <c r="N86" s="21">
        <v>20.399999999999999</v>
      </c>
      <c r="O86" s="29">
        <f t="shared" si="23"/>
        <v>0</v>
      </c>
      <c r="P86" s="29">
        <f t="shared" si="24"/>
        <v>0</v>
      </c>
      <c r="Q86"/>
      <c r="Z86" s="14"/>
    </row>
    <row r="87" spans="1:28" ht="32" hidden="1" x14ac:dyDescent="0.2">
      <c r="A87" s="2" t="s">
        <v>1066</v>
      </c>
      <c r="B87" s="2" t="s">
        <v>1072</v>
      </c>
      <c r="C87" s="2" t="s">
        <v>311</v>
      </c>
      <c r="D87" s="25" t="s">
        <v>312</v>
      </c>
      <c r="E87" s="3">
        <f>Audit!F29</f>
        <v>0</v>
      </c>
      <c r="F87" s="3">
        <f>Audit!G29</f>
        <v>0</v>
      </c>
      <c r="G87" s="2"/>
      <c r="H87" s="2"/>
      <c r="I87" s="31">
        <f t="shared" si="25"/>
        <v>0</v>
      </c>
      <c r="J87" s="2"/>
      <c r="K87"/>
      <c r="L87" s="2"/>
      <c r="M87" s="2"/>
      <c r="N87" s="21">
        <v>20.5</v>
      </c>
      <c r="O87" s="29">
        <f t="shared" si="23"/>
        <v>0</v>
      </c>
      <c r="P87" s="29">
        <f t="shared" si="24"/>
        <v>0</v>
      </c>
      <c r="Q87"/>
      <c r="Z87" s="14"/>
    </row>
    <row r="88" spans="1:28" ht="32" hidden="1" x14ac:dyDescent="0.2">
      <c r="A88" s="2" t="s">
        <v>1066</v>
      </c>
      <c r="B88" s="2" t="s">
        <v>1072</v>
      </c>
      <c r="C88" s="2" t="s">
        <v>313</v>
      </c>
      <c r="D88" s="25" t="s">
        <v>314</v>
      </c>
      <c r="E88" s="3">
        <f>Audit!F30</f>
        <v>0</v>
      </c>
      <c r="F88" s="3">
        <f>Audit!G30</f>
        <v>0</v>
      </c>
      <c r="G88" s="2"/>
      <c r="H88" s="2"/>
      <c r="I88" s="31">
        <f t="shared" si="25"/>
        <v>0</v>
      </c>
      <c r="J88" s="2"/>
      <c r="K88"/>
      <c r="L88" s="2"/>
      <c r="M88" s="2"/>
      <c r="N88" s="21">
        <v>20.6</v>
      </c>
      <c r="O88" s="29">
        <f t="shared" si="23"/>
        <v>0</v>
      </c>
      <c r="P88" s="29">
        <f t="shared" si="24"/>
        <v>0</v>
      </c>
      <c r="Q88"/>
      <c r="Z88" s="14"/>
    </row>
    <row r="89" spans="1:28" ht="32" hidden="1" x14ac:dyDescent="0.2">
      <c r="A89" s="2" t="s">
        <v>1066</v>
      </c>
      <c r="B89" s="2" t="s">
        <v>1072</v>
      </c>
      <c r="C89" s="2" t="s">
        <v>315</v>
      </c>
      <c r="D89" s="25" t="s">
        <v>316</v>
      </c>
      <c r="E89" s="3">
        <f>Audit!F31</f>
        <v>0</v>
      </c>
      <c r="F89" s="3">
        <f>Audit!G31</f>
        <v>0</v>
      </c>
      <c r="G89" s="2"/>
      <c r="H89" s="31">
        <f>F89</f>
        <v>0</v>
      </c>
      <c r="I89" s="2"/>
      <c r="J89" s="2"/>
      <c r="K89"/>
      <c r="L89" s="2"/>
      <c r="M89" s="2"/>
      <c r="N89" s="21">
        <v>20.7</v>
      </c>
      <c r="O89" s="29">
        <f t="shared" si="23"/>
        <v>0</v>
      </c>
      <c r="P89" s="29">
        <f t="shared" si="24"/>
        <v>0</v>
      </c>
      <c r="Q89"/>
      <c r="Z89" s="14"/>
    </row>
    <row r="90" spans="1:28" ht="48" hidden="1" x14ac:dyDescent="0.2">
      <c r="A90" s="2" t="s">
        <v>1066</v>
      </c>
      <c r="B90" s="2" t="s">
        <v>1072</v>
      </c>
      <c r="C90" s="2" t="s">
        <v>317</v>
      </c>
      <c r="D90" s="25" t="s">
        <v>318</v>
      </c>
      <c r="E90" s="3">
        <f>Audit!F32</f>
        <v>0</v>
      </c>
      <c r="F90" s="3">
        <f>Audit!G32</f>
        <v>0</v>
      </c>
      <c r="G90" s="2"/>
      <c r="H90" s="2"/>
      <c r="I90" s="2"/>
      <c r="J90" s="31">
        <f>F90</f>
        <v>0</v>
      </c>
      <c r="K90"/>
      <c r="L90" s="2"/>
      <c r="M90" s="2"/>
      <c r="N90" s="21">
        <v>20.8</v>
      </c>
      <c r="O90" s="29">
        <f t="shared" si="23"/>
        <v>0</v>
      </c>
      <c r="P90" s="29">
        <f t="shared" si="24"/>
        <v>0</v>
      </c>
      <c r="Q90"/>
      <c r="Z90" s="14"/>
    </row>
    <row r="91" spans="1:28" ht="16" hidden="1" x14ac:dyDescent="0.2">
      <c r="A91" s="2" t="s">
        <v>1066</v>
      </c>
      <c r="B91" s="2" t="s">
        <v>1072</v>
      </c>
      <c r="C91" s="2" t="s">
        <v>319</v>
      </c>
      <c r="D91" s="25" t="s">
        <v>320</v>
      </c>
      <c r="E91" s="3">
        <f>Audit!F33</f>
        <v>0</v>
      </c>
      <c r="F91" s="3">
        <f>Audit!G33</f>
        <v>0</v>
      </c>
      <c r="G91" s="2"/>
      <c r="H91" s="31">
        <f t="shared" ref="H91:H92" si="26">F91</f>
        <v>0</v>
      </c>
      <c r="I91" s="2"/>
      <c r="J91" s="2"/>
      <c r="K91"/>
      <c r="L91" s="2"/>
      <c r="M91" s="2"/>
      <c r="Q91"/>
    </row>
    <row r="92" spans="1:28" ht="32" hidden="1" x14ac:dyDescent="0.2">
      <c r="A92" s="2" t="s">
        <v>1066</v>
      </c>
      <c r="B92" s="2" t="s">
        <v>1072</v>
      </c>
      <c r="C92" s="2" t="s">
        <v>321</v>
      </c>
      <c r="D92" s="25" t="s">
        <v>322</v>
      </c>
      <c r="E92" s="3">
        <f>Audit!F34</f>
        <v>0</v>
      </c>
      <c r="F92" s="3">
        <f>Audit!G34</f>
        <v>0</v>
      </c>
      <c r="G92" s="2"/>
      <c r="H92" s="31">
        <f t="shared" si="26"/>
        <v>0</v>
      </c>
      <c r="I92" s="2"/>
      <c r="J92" s="2"/>
      <c r="K92"/>
      <c r="L92" s="2"/>
      <c r="M92" s="2"/>
      <c r="Q92" s="21" t="s">
        <v>1078</v>
      </c>
      <c r="R92" s="29">
        <f>E92</f>
        <v>0</v>
      </c>
      <c r="S92" s="29">
        <f>F92</f>
        <v>0</v>
      </c>
      <c r="U92" s="29"/>
      <c r="V92" s="29"/>
      <c r="Z92" s="21" t="s">
        <v>1079</v>
      </c>
      <c r="AA92" s="29">
        <f>E92</f>
        <v>0</v>
      </c>
      <c r="AB92" s="29">
        <f>F92</f>
        <v>0</v>
      </c>
    </row>
    <row r="93" spans="1:28" ht="32" hidden="1" x14ac:dyDescent="0.2">
      <c r="A93" s="2" t="s">
        <v>1066</v>
      </c>
      <c r="B93" s="2" t="s">
        <v>1072</v>
      </c>
      <c r="C93" s="2" t="s">
        <v>323</v>
      </c>
      <c r="D93" s="25" t="s">
        <v>324</v>
      </c>
      <c r="E93" s="3">
        <f>Audit!F35</f>
        <v>0</v>
      </c>
      <c r="F93" s="3">
        <f>Audit!G35</f>
        <v>0</v>
      </c>
      <c r="G93" s="2"/>
      <c r="H93" s="2"/>
      <c r="I93" s="31">
        <f t="shared" ref="I93:I94" si="27">F93</f>
        <v>0</v>
      </c>
      <c r="J93" s="2"/>
      <c r="K93" s="21" t="s">
        <v>1080</v>
      </c>
      <c r="L93" s="29">
        <f t="shared" ref="L93:M95" si="28">E93</f>
        <v>0</v>
      </c>
      <c r="M93" s="29">
        <f t="shared" si="28"/>
        <v>0</v>
      </c>
      <c r="Q93"/>
    </row>
    <row r="94" spans="1:28" ht="32" hidden="1" x14ac:dyDescent="0.2">
      <c r="A94" s="2" t="s">
        <v>1066</v>
      </c>
      <c r="B94" s="2" t="s">
        <v>1081</v>
      </c>
      <c r="C94" s="2" t="s">
        <v>326</v>
      </c>
      <c r="D94" s="25" t="s">
        <v>327</v>
      </c>
      <c r="E94" s="29">
        <f>'Third Party'!F21</f>
        <v>0</v>
      </c>
      <c r="F94" s="29">
        <f>'Third Party'!G21</f>
        <v>0</v>
      </c>
      <c r="G94" s="2"/>
      <c r="H94" s="2"/>
      <c r="I94" s="31">
        <f t="shared" si="27"/>
        <v>0</v>
      </c>
      <c r="J94" s="2"/>
      <c r="K94" s="21">
        <v>15.1</v>
      </c>
      <c r="L94" s="29">
        <f t="shared" si="28"/>
        <v>0</v>
      </c>
      <c r="M94" s="29">
        <f t="shared" si="28"/>
        <v>0</v>
      </c>
      <c r="Q94" s="21" t="s">
        <v>1082</v>
      </c>
      <c r="R94" s="29">
        <f t="shared" ref="R94:R96" si="29">E94</f>
        <v>0</v>
      </c>
      <c r="S94" s="29">
        <f t="shared" ref="S94:S96" si="30">F94</f>
        <v>0</v>
      </c>
      <c r="U94" s="29"/>
      <c r="V94" s="29"/>
    </row>
    <row r="95" spans="1:28" ht="48" hidden="1" x14ac:dyDescent="0.2">
      <c r="A95" s="2" t="s">
        <v>1066</v>
      </c>
      <c r="B95" s="2" t="s">
        <v>1081</v>
      </c>
      <c r="C95" s="2" t="s">
        <v>328</v>
      </c>
      <c r="D95" s="25" t="s">
        <v>329</v>
      </c>
      <c r="E95" s="29">
        <f>'Third Party'!F22</f>
        <v>0</v>
      </c>
      <c r="F95" s="29">
        <f>'Third Party'!G22</f>
        <v>0</v>
      </c>
      <c r="G95" s="2"/>
      <c r="H95" s="31">
        <f>F95</f>
        <v>0</v>
      </c>
      <c r="I95" s="2"/>
      <c r="J95" s="2"/>
      <c r="K95" s="21">
        <v>15.4</v>
      </c>
      <c r="L95" s="29">
        <f t="shared" si="28"/>
        <v>0</v>
      </c>
      <c r="M95" s="29">
        <f t="shared" si="28"/>
        <v>0</v>
      </c>
      <c r="Q95" s="21" t="s">
        <v>1083</v>
      </c>
      <c r="R95" s="29">
        <f t="shared" si="29"/>
        <v>0</v>
      </c>
      <c r="S95" s="29">
        <f t="shared" si="30"/>
        <v>0</v>
      </c>
      <c r="T95" s="21" t="s">
        <v>1450</v>
      </c>
      <c r="U95" s="29">
        <f>E95</f>
        <v>0</v>
      </c>
      <c r="V95" s="29">
        <f>F95</f>
        <v>0</v>
      </c>
      <c r="W95" s="21" t="s">
        <v>1084</v>
      </c>
      <c r="X95" s="29">
        <f>E95</f>
        <v>0</v>
      </c>
      <c r="Y95" s="29">
        <f>F95</f>
        <v>0</v>
      </c>
    </row>
    <row r="96" spans="1:28" ht="32" hidden="1" x14ac:dyDescent="0.2">
      <c r="A96" s="2" t="s">
        <v>1066</v>
      </c>
      <c r="B96" s="2" t="s">
        <v>1081</v>
      </c>
      <c r="C96" s="2" t="s">
        <v>330</v>
      </c>
      <c r="D96" s="25" t="s">
        <v>331</v>
      </c>
      <c r="E96" s="29">
        <f>'Third Party'!F23</f>
        <v>0</v>
      </c>
      <c r="F96" s="29">
        <f>'Third Party'!G23</f>
        <v>0</v>
      </c>
      <c r="G96" s="2"/>
      <c r="H96" s="2"/>
      <c r="I96" s="31">
        <f>F96</f>
        <v>0</v>
      </c>
      <c r="J96" s="2"/>
      <c r="K96"/>
      <c r="L96" s="2"/>
      <c r="M96" s="2"/>
      <c r="Q96" s="21" t="s">
        <v>1085</v>
      </c>
      <c r="R96" s="29">
        <f t="shared" si="29"/>
        <v>0</v>
      </c>
      <c r="S96" s="29">
        <f t="shared" si="30"/>
        <v>0</v>
      </c>
      <c r="U96" s="29"/>
      <c r="V96" s="29"/>
      <c r="W96" s="21" t="s">
        <v>1086</v>
      </c>
      <c r="X96" s="29">
        <f>E96</f>
        <v>0</v>
      </c>
      <c r="Y96" s="29">
        <f>F96</f>
        <v>0</v>
      </c>
    </row>
    <row r="97" spans="1:28" ht="32" hidden="1" x14ac:dyDescent="0.2">
      <c r="A97" s="2" t="s">
        <v>1066</v>
      </c>
      <c r="B97" s="2" t="s">
        <v>1081</v>
      </c>
      <c r="C97" s="2" t="s">
        <v>332</v>
      </c>
      <c r="D97" s="25" t="s">
        <v>333</v>
      </c>
      <c r="E97" s="29">
        <f>'Third Party'!F24</f>
        <v>0</v>
      </c>
      <c r="F97" s="29">
        <f>'Third Party'!G24</f>
        <v>0</v>
      </c>
      <c r="G97" s="2"/>
      <c r="H97" s="31">
        <f>F97</f>
        <v>0</v>
      </c>
      <c r="I97" s="2"/>
      <c r="J97" s="2"/>
      <c r="K97"/>
      <c r="L97" s="2"/>
      <c r="M97" s="2"/>
      <c r="Q97"/>
    </row>
    <row r="98" spans="1:28" ht="48" hidden="1" x14ac:dyDescent="0.2">
      <c r="A98" s="2" t="s">
        <v>1066</v>
      </c>
      <c r="B98" s="2" t="s">
        <v>1081</v>
      </c>
      <c r="C98" s="2" t="s">
        <v>334</v>
      </c>
      <c r="D98" s="25" t="s">
        <v>335</v>
      </c>
      <c r="E98" s="29">
        <f>'Third Party'!F25</f>
        <v>0</v>
      </c>
      <c r="F98" s="29">
        <f>'Third Party'!G25</f>
        <v>0</v>
      </c>
      <c r="G98" s="2"/>
      <c r="H98" s="2"/>
      <c r="I98" s="31">
        <f t="shared" ref="I98:I104" si="31">F98</f>
        <v>0</v>
      </c>
      <c r="J98" s="2"/>
      <c r="K98" s="21">
        <v>15.2</v>
      </c>
      <c r="L98" s="29">
        <f>E98</f>
        <v>0</v>
      </c>
      <c r="M98" s="29">
        <f>F98</f>
        <v>0</v>
      </c>
      <c r="Q98"/>
      <c r="T98" s="21" t="s">
        <v>1450</v>
      </c>
      <c r="U98" s="29">
        <f>E98</f>
        <v>0</v>
      </c>
      <c r="V98" s="29">
        <f>F98</f>
        <v>0</v>
      </c>
      <c r="W98" s="21" t="s">
        <v>1087</v>
      </c>
      <c r="X98" s="29">
        <f>E98</f>
        <v>0</v>
      </c>
      <c r="Y98" s="29">
        <f>F98</f>
        <v>0</v>
      </c>
      <c r="Z98" s="21" t="s">
        <v>1088</v>
      </c>
      <c r="AA98" s="29">
        <f>E98</f>
        <v>0</v>
      </c>
      <c r="AB98" s="29">
        <f>F98</f>
        <v>0</v>
      </c>
    </row>
    <row r="99" spans="1:28" ht="32" hidden="1" x14ac:dyDescent="0.2">
      <c r="A99" s="2" t="s">
        <v>1066</v>
      </c>
      <c r="B99" s="2" t="s">
        <v>1081</v>
      </c>
      <c r="C99" s="2" t="s">
        <v>336</v>
      </c>
      <c r="D99" s="25" t="s">
        <v>337</v>
      </c>
      <c r="E99" s="29">
        <f>'Third Party'!F26</f>
        <v>0</v>
      </c>
      <c r="F99" s="29">
        <f>'Third Party'!G26</f>
        <v>0</v>
      </c>
      <c r="G99" s="2"/>
      <c r="H99" s="2"/>
      <c r="I99" s="31">
        <f t="shared" si="31"/>
        <v>0</v>
      </c>
      <c r="J99" s="2"/>
      <c r="K99" s="21">
        <v>15.2</v>
      </c>
      <c r="L99" s="29">
        <f>E99</f>
        <v>0</v>
      </c>
      <c r="M99" s="29">
        <f>F99</f>
        <v>0</v>
      </c>
      <c r="Q99" s="21" t="s">
        <v>1083</v>
      </c>
      <c r="R99" s="29">
        <f>E99</f>
        <v>0</v>
      </c>
      <c r="S99" s="29">
        <f>F99</f>
        <v>0</v>
      </c>
      <c r="U99" s="29"/>
      <c r="V99" s="29"/>
    </row>
    <row r="100" spans="1:28" ht="32" hidden="1" x14ac:dyDescent="0.2">
      <c r="A100" s="2" t="s">
        <v>1066</v>
      </c>
      <c r="B100" s="2" t="s">
        <v>1081</v>
      </c>
      <c r="C100" s="2" t="s">
        <v>338</v>
      </c>
      <c r="D100" s="25" t="s">
        <v>339</v>
      </c>
      <c r="E100" s="29">
        <f>'Third Party'!F27</f>
        <v>0</v>
      </c>
      <c r="F100" s="29">
        <f>'Third Party'!G27</f>
        <v>0</v>
      </c>
      <c r="G100" s="2"/>
      <c r="H100" s="2"/>
      <c r="I100" s="31">
        <f t="shared" si="31"/>
        <v>0</v>
      </c>
      <c r="J100" s="2"/>
      <c r="K100"/>
      <c r="L100" s="2"/>
      <c r="M100" s="2"/>
      <c r="Q100"/>
      <c r="T100" s="21" t="s">
        <v>1451</v>
      </c>
      <c r="U100" s="29">
        <f>E100</f>
        <v>0</v>
      </c>
      <c r="V100" s="29">
        <f>F100</f>
        <v>0</v>
      </c>
    </row>
    <row r="101" spans="1:28" ht="32" hidden="1" x14ac:dyDescent="0.2">
      <c r="A101" s="2" t="s">
        <v>1066</v>
      </c>
      <c r="B101" s="2" t="s">
        <v>1081</v>
      </c>
      <c r="C101" s="2" t="s">
        <v>340</v>
      </c>
      <c r="D101" s="25" t="s">
        <v>341</v>
      </c>
      <c r="E101" s="29">
        <f>'Third Party'!F28</f>
        <v>0</v>
      </c>
      <c r="F101" s="29">
        <f>'Third Party'!G28</f>
        <v>0</v>
      </c>
      <c r="G101" s="2"/>
      <c r="H101" s="2"/>
      <c r="I101" s="31">
        <f t="shared" si="31"/>
        <v>0</v>
      </c>
      <c r="J101" s="2"/>
      <c r="K101" s="21">
        <v>15.5</v>
      </c>
      <c r="L101" s="29">
        <f t="shared" ref="L101:M104" si="32">E101</f>
        <v>0</v>
      </c>
      <c r="M101" s="29">
        <f t="shared" si="32"/>
        <v>0</v>
      </c>
      <c r="Q101" s="26"/>
    </row>
    <row r="102" spans="1:28" ht="32" hidden="1" x14ac:dyDescent="0.2">
      <c r="A102" s="2" t="s">
        <v>1066</v>
      </c>
      <c r="B102" s="2" t="s">
        <v>1081</v>
      </c>
      <c r="C102" s="2" t="s">
        <v>342</v>
      </c>
      <c r="D102" s="25" t="s">
        <v>343</v>
      </c>
      <c r="E102" s="29">
        <f>'Third Party'!F29</f>
        <v>0</v>
      </c>
      <c r="F102" s="29">
        <f>'Third Party'!G29</f>
        <v>0</v>
      </c>
      <c r="G102" s="2"/>
      <c r="H102" s="2"/>
      <c r="I102" s="31">
        <f t="shared" si="31"/>
        <v>0</v>
      </c>
      <c r="J102" s="2"/>
      <c r="K102" s="21">
        <v>15.5</v>
      </c>
      <c r="L102" s="29">
        <f t="shared" si="32"/>
        <v>0</v>
      </c>
      <c r="M102" s="29">
        <f t="shared" si="32"/>
        <v>0</v>
      </c>
      <c r="Q102" s="26"/>
    </row>
    <row r="103" spans="1:28" ht="32" hidden="1" x14ac:dyDescent="0.2">
      <c r="A103" s="2" t="s">
        <v>1066</v>
      </c>
      <c r="B103" s="2" t="s">
        <v>1081</v>
      </c>
      <c r="C103" s="2" t="s">
        <v>344</v>
      </c>
      <c r="D103" s="25" t="s">
        <v>345</v>
      </c>
      <c r="E103" s="29">
        <f>'Third Party'!F30</f>
        <v>0</v>
      </c>
      <c r="F103" s="29">
        <f>'Third Party'!G30</f>
        <v>0</v>
      </c>
      <c r="G103" s="2"/>
      <c r="H103" s="2"/>
      <c r="I103" s="31">
        <f t="shared" si="31"/>
        <v>0</v>
      </c>
      <c r="J103" s="2"/>
      <c r="K103" s="21">
        <v>15.5</v>
      </c>
      <c r="L103" s="29">
        <f t="shared" si="32"/>
        <v>0</v>
      </c>
      <c r="M103" s="29">
        <f t="shared" si="32"/>
        <v>0</v>
      </c>
      <c r="Q103" s="21" t="s">
        <v>1089</v>
      </c>
      <c r="R103" s="29">
        <f t="shared" ref="R103:R106" si="33">E103</f>
        <v>0</v>
      </c>
      <c r="S103" s="29">
        <f t="shared" ref="S103:S106" si="34">F103</f>
        <v>0</v>
      </c>
      <c r="U103" s="29"/>
      <c r="V103" s="29"/>
    </row>
    <row r="104" spans="1:28" ht="32" hidden="1" x14ac:dyDescent="0.2">
      <c r="A104" s="2" t="s">
        <v>1066</v>
      </c>
      <c r="B104" s="2" t="s">
        <v>1081</v>
      </c>
      <c r="C104" s="2" t="s">
        <v>346</v>
      </c>
      <c r="D104" s="25" t="s">
        <v>347</v>
      </c>
      <c r="E104" s="29">
        <f>'Third Party'!F31</f>
        <v>0</v>
      </c>
      <c r="F104" s="29">
        <f>'Third Party'!G31</f>
        <v>0</v>
      </c>
      <c r="G104" s="2"/>
      <c r="H104" s="2"/>
      <c r="I104" s="31">
        <f t="shared" si="31"/>
        <v>0</v>
      </c>
      <c r="J104" s="2"/>
      <c r="K104" s="21">
        <v>15.6</v>
      </c>
      <c r="L104" s="29">
        <f t="shared" si="32"/>
        <v>0</v>
      </c>
      <c r="M104" s="29">
        <f t="shared" si="32"/>
        <v>0</v>
      </c>
      <c r="Q104" s="21" t="s">
        <v>1090</v>
      </c>
      <c r="R104" s="29">
        <f t="shared" si="33"/>
        <v>0</v>
      </c>
      <c r="S104" s="29">
        <f t="shared" si="34"/>
        <v>0</v>
      </c>
      <c r="T104" s="21">
        <v>5.22</v>
      </c>
      <c r="U104" s="29">
        <f>E104</f>
        <v>0</v>
      </c>
      <c r="V104" s="29">
        <f>F104</f>
        <v>0</v>
      </c>
      <c r="W104" s="21" t="s">
        <v>1091</v>
      </c>
      <c r="X104" s="29">
        <f>E104</f>
        <v>0</v>
      </c>
      <c r="Y104" s="29">
        <f>F104</f>
        <v>0</v>
      </c>
    </row>
    <row r="105" spans="1:28" ht="32" hidden="1" x14ac:dyDescent="0.2">
      <c r="A105" s="2" t="s">
        <v>1066</v>
      </c>
      <c r="B105" s="2" t="s">
        <v>1081</v>
      </c>
      <c r="C105" s="2" t="s">
        <v>348</v>
      </c>
      <c r="D105" s="25" t="s">
        <v>349</v>
      </c>
      <c r="E105" s="29">
        <f>'Third Party'!F32</f>
        <v>0</v>
      </c>
      <c r="F105" s="29">
        <f>'Third Party'!G32</f>
        <v>0</v>
      </c>
      <c r="G105" s="2"/>
      <c r="H105" s="2"/>
      <c r="I105" s="2"/>
      <c r="J105" s="31">
        <f t="shared" ref="J105:J121" si="35">F105</f>
        <v>0</v>
      </c>
      <c r="K105"/>
      <c r="L105" s="2"/>
      <c r="M105" s="2"/>
      <c r="Q105" s="21" t="s">
        <v>1092</v>
      </c>
      <c r="R105" s="29">
        <f t="shared" si="33"/>
        <v>0</v>
      </c>
      <c r="S105" s="29">
        <f t="shared" si="34"/>
        <v>0</v>
      </c>
      <c r="U105" s="29"/>
      <c r="V105" s="29"/>
    </row>
    <row r="106" spans="1:28" ht="32" hidden="1" x14ac:dyDescent="0.2">
      <c r="A106" s="2" t="s">
        <v>1066</v>
      </c>
      <c r="B106" s="2" t="s">
        <v>1081</v>
      </c>
      <c r="C106" s="2" t="s">
        <v>350</v>
      </c>
      <c r="D106" s="25" t="s">
        <v>351</v>
      </c>
      <c r="E106" s="29">
        <f>'Third Party'!F33</f>
        <v>0</v>
      </c>
      <c r="F106" s="29">
        <f>'Third Party'!G33</f>
        <v>0</v>
      </c>
      <c r="G106" s="2"/>
      <c r="H106" s="2"/>
      <c r="I106" s="2"/>
      <c r="J106" s="31">
        <f t="shared" si="35"/>
        <v>0</v>
      </c>
      <c r="K106" s="21">
        <v>15.3</v>
      </c>
      <c r="L106" s="29">
        <f>E106</f>
        <v>0</v>
      </c>
      <c r="M106" s="29">
        <f>F106</f>
        <v>0</v>
      </c>
      <c r="Q106" s="21" t="s">
        <v>1093</v>
      </c>
      <c r="R106" s="29">
        <f t="shared" si="33"/>
        <v>0</v>
      </c>
      <c r="S106" s="29">
        <f t="shared" si="34"/>
        <v>0</v>
      </c>
      <c r="U106" s="29"/>
      <c r="V106" s="29"/>
    </row>
    <row r="107" spans="1:28" ht="32" hidden="1" x14ac:dyDescent="0.2">
      <c r="A107" s="2" t="s">
        <v>1066</v>
      </c>
      <c r="B107" s="2" t="s">
        <v>1081</v>
      </c>
      <c r="C107" s="2" t="s">
        <v>352</v>
      </c>
      <c r="D107" s="25" t="s">
        <v>353</v>
      </c>
      <c r="E107" s="29">
        <f>'Third Party'!F34</f>
        <v>0</v>
      </c>
      <c r="F107" s="29">
        <f>'Third Party'!G34</f>
        <v>0</v>
      </c>
      <c r="G107" s="2"/>
      <c r="H107" s="2"/>
      <c r="I107" s="2"/>
      <c r="J107" s="31">
        <f t="shared" si="35"/>
        <v>0</v>
      </c>
      <c r="K107"/>
      <c r="L107" s="2"/>
      <c r="M107" s="2"/>
      <c r="Q107"/>
    </row>
    <row r="108" spans="1:28" ht="32" hidden="1" x14ac:dyDescent="0.2">
      <c r="A108" s="2" t="s">
        <v>1066</v>
      </c>
      <c r="B108" s="2" t="s">
        <v>1081</v>
      </c>
      <c r="C108" s="2" t="s">
        <v>354</v>
      </c>
      <c r="D108" s="25" t="s">
        <v>355</v>
      </c>
      <c r="E108" s="29">
        <f>'Third Party'!F35</f>
        <v>0</v>
      </c>
      <c r="F108" s="29">
        <f>'Third Party'!G35</f>
        <v>0</v>
      </c>
      <c r="G108" s="2"/>
      <c r="H108" s="2"/>
      <c r="I108" s="2"/>
      <c r="J108" s="31">
        <f t="shared" si="35"/>
        <v>0</v>
      </c>
      <c r="K108"/>
      <c r="L108" s="2"/>
      <c r="M108" s="2"/>
      <c r="Q108"/>
    </row>
    <row r="109" spans="1:28" ht="16" hidden="1" x14ac:dyDescent="0.2">
      <c r="A109" s="2" t="s">
        <v>1066</v>
      </c>
      <c r="B109" s="2" t="s">
        <v>1081</v>
      </c>
      <c r="C109" s="2" t="s">
        <v>356</v>
      </c>
      <c r="D109" s="25" t="s">
        <v>357</v>
      </c>
      <c r="E109" s="29">
        <f>'Third Party'!F36</f>
        <v>0</v>
      </c>
      <c r="F109" s="29">
        <f>'Third Party'!G36</f>
        <v>0</v>
      </c>
      <c r="G109" s="2"/>
      <c r="H109" s="2"/>
      <c r="I109" s="2"/>
      <c r="J109" s="31">
        <f t="shared" si="35"/>
        <v>0</v>
      </c>
      <c r="K109" s="21">
        <v>15.7</v>
      </c>
      <c r="L109" s="29">
        <f>E109</f>
        <v>0</v>
      </c>
      <c r="M109" s="29">
        <f>F109</f>
        <v>0</v>
      </c>
      <c r="Q109"/>
    </row>
    <row r="110" spans="1:28" ht="32" hidden="1" x14ac:dyDescent="0.2">
      <c r="A110" s="2" t="s">
        <v>1066</v>
      </c>
      <c r="B110" s="2" t="s">
        <v>1094</v>
      </c>
      <c r="C110" s="2" t="s">
        <v>359</v>
      </c>
      <c r="D110" s="25" t="s">
        <v>360</v>
      </c>
      <c r="E110" s="29">
        <f>'Risk Reporting'!F21</f>
        <v>0</v>
      </c>
      <c r="F110" s="29">
        <f>'Risk Reporting'!G21</f>
        <v>0</v>
      </c>
      <c r="G110" s="2"/>
      <c r="H110" s="2"/>
      <c r="I110" s="2"/>
      <c r="J110" s="31">
        <f t="shared" si="35"/>
        <v>0</v>
      </c>
      <c r="K110"/>
      <c r="L110" s="2"/>
      <c r="M110" s="2"/>
      <c r="Q110"/>
    </row>
    <row r="111" spans="1:28" ht="32" hidden="1" x14ac:dyDescent="0.2">
      <c r="A111" s="2" t="s">
        <v>1066</v>
      </c>
      <c r="B111" s="2" t="s">
        <v>1094</v>
      </c>
      <c r="C111" s="2" t="s">
        <v>361</v>
      </c>
      <c r="D111" s="25" t="s">
        <v>362</v>
      </c>
      <c r="E111" s="29">
        <f>'Risk Reporting'!F22</f>
        <v>0</v>
      </c>
      <c r="F111" s="29">
        <f>'Risk Reporting'!G22</f>
        <v>0</v>
      </c>
      <c r="G111" s="2"/>
      <c r="H111" s="2"/>
      <c r="I111" s="2"/>
      <c r="J111" s="31">
        <f t="shared" si="35"/>
        <v>0</v>
      </c>
      <c r="K111"/>
      <c r="L111" s="2"/>
      <c r="M111" s="2"/>
      <c r="Q111"/>
    </row>
    <row r="112" spans="1:28" ht="32" hidden="1" x14ac:dyDescent="0.2">
      <c r="A112" s="2" t="s">
        <v>1066</v>
      </c>
      <c r="B112" s="2" t="s">
        <v>1094</v>
      </c>
      <c r="C112" s="2" t="s">
        <v>363</v>
      </c>
      <c r="D112" s="25" t="s">
        <v>364</v>
      </c>
      <c r="E112" s="29">
        <f>'Risk Reporting'!F23</f>
        <v>0</v>
      </c>
      <c r="F112" s="29">
        <f>'Risk Reporting'!G23</f>
        <v>0</v>
      </c>
      <c r="G112" s="2"/>
      <c r="H112" s="2"/>
      <c r="I112" s="2"/>
      <c r="J112" s="31">
        <f t="shared" si="35"/>
        <v>0</v>
      </c>
      <c r="K112"/>
      <c r="L112" s="2"/>
      <c r="M112" s="2"/>
      <c r="Q112"/>
    </row>
    <row r="113" spans="1:28" ht="32" hidden="1" x14ac:dyDescent="0.2">
      <c r="A113" s="2" t="s">
        <v>1066</v>
      </c>
      <c r="B113" s="2" t="s">
        <v>1094</v>
      </c>
      <c r="C113" s="2" t="s">
        <v>365</v>
      </c>
      <c r="D113" s="25" t="s">
        <v>366</v>
      </c>
      <c r="E113" s="29">
        <f>'Risk Reporting'!F24</f>
        <v>0</v>
      </c>
      <c r="F113" s="29">
        <f>'Risk Reporting'!G24</f>
        <v>0</v>
      </c>
      <c r="G113" s="2"/>
      <c r="H113" s="2"/>
      <c r="I113" s="2"/>
      <c r="J113" s="31">
        <f t="shared" si="35"/>
        <v>0</v>
      </c>
      <c r="K113"/>
      <c r="L113" s="2"/>
      <c r="M113" s="2"/>
      <c r="Q113"/>
    </row>
    <row r="114" spans="1:28" ht="32" hidden="1" x14ac:dyDescent="0.2">
      <c r="A114" s="2" t="s">
        <v>1066</v>
      </c>
      <c r="B114" s="2" t="s">
        <v>1094</v>
      </c>
      <c r="C114" s="2" t="s">
        <v>367</v>
      </c>
      <c r="D114" s="25" t="s">
        <v>368</v>
      </c>
      <c r="E114" s="29">
        <f>'Risk Reporting'!F25</f>
        <v>0</v>
      </c>
      <c r="F114" s="29">
        <f>'Risk Reporting'!G25</f>
        <v>0</v>
      </c>
      <c r="G114" s="2"/>
      <c r="H114" s="2"/>
      <c r="I114" s="2"/>
      <c r="J114" s="31">
        <f t="shared" si="35"/>
        <v>0</v>
      </c>
      <c r="K114"/>
      <c r="L114" s="2"/>
      <c r="M114" s="2"/>
      <c r="Q114"/>
    </row>
    <row r="115" spans="1:28" ht="32" hidden="1" x14ac:dyDescent="0.2">
      <c r="A115" s="2" t="s">
        <v>1066</v>
      </c>
      <c r="B115" s="2" t="s">
        <v>1094</v>
      </c>
      <c r="C115" s="2" t="s">
        <v>369</v>
      </c>
      <c r="D115" s="25" t="s">
        <v>370</v>
      </c>
      <c r="E115" s="29">
        <f>'Risk Reporting'!F26</f>
        <v>0</v>
      </c>
      <c r="F115" s="29">
        <f>'Risk Reporting'!G26</f>
        <v>0</v>
      </c>
      <c r="G115" s="2"/>
      <c r="H115" s="2"/>
      <c r="I115" s="2"/>
      <c r="J115" s="31">
        <f t="shared" si="35"/>
        <v>0</v>
      </c>
      <c r="K115"/>
      <c r="L115" s="2"/>
      <c r="M115" s="2"/>
      <c r="Q115"/>
    </row>
    <row r="116" spans="1:28" ht="16" hidden="1" x14ac:dyDescent="0.2">
      <c r="A116" s="2" t="s">
        <v>1066</v>
      </c>
      <c r="B116" s="2" t="s">
        <v>1094</v>
      </c>
      <c r="C116" s="2" t="s">
        <v>371</v>
      </c>
      <c r="D116" s="25" t="s">
        <v>372</v>
      </c>
      <c r="E116" s="29">
        <f>'Risk Reporting'!F27</f>
        <v>0</v>
      </c>
      <c r="F116" s="29">
        <f>'Risk Reporting'!G27</f>
        <v>0</v>
      </c>
      <c r="G116" s="2"/>
      <c r="H116" s="2"/>
      <c r="I116" s="2"/>
      <c r="J116" s="31">
        <f t="shared" si="35"/>
        <v>0</v>
      </c>
      <c r="K116"/>
      <c r="L116" s="2"/>
      <c r="M116" s="2"/>
      <c r="Q116"/>
    </row>
    <row r="117" spans="1:28" ht="16" hidden="1" x14ac:dyDescent="0.2">
      <c r="A117" s="2" t="s">
        <v>1066</v>
      </c>
      <c r="B117" s="2" t="s">
        <v>1094</v>
      </c>
      <c r="C117" s="2" t="s">
        <v>373</v>
      </c>
      <c r="D117" s="25" t="s">
        <v>374</v>
      </c>
      <c r="E117" s="29">
        <f>'Risk Reporting'!F28</f>
        <v>0</v>
      </c>
      <c r="F117" s="29">
        <f>'Risk Reporting'!G28</f>
        <v>0</v>
      </c>
      <c r="G117" s="2"/>
      <c r="H117" s="2"/>
      <c r="I117" s="2"/>
      <c r="J117" s="31">
        <f t="shared" si="35"/>
        <v>0</v>
      </c>
      <c r="K117"/>
      <c r="L117" s="2"/>
      <c r="M117" s="2"/>
      <c r="Q117"/>
    </row>
    <row r="118" spans="1:28" ht="32" hidden="1" x14ac:dyDescent="0.2">
      <c r="A118" s="2" t="s">
        <v>1066</v>
      </c>
      <c r="B118" s="2" t="s">
        <v>1094</v>
      </c>
      <c r="C118" s="2" t="s">
        <v>375</v>
      </c>
      <c r="D118" s="25" t="s">
        <v>376</v>
      </c>
      <c r="E118" s="29">
        <f>'Risk Reporting'!F29</f>
        <v>0</v>
      </c>
      <c r="F118" s="29">
        <f>'Risk Reporting'!G29</f>
        <v>0</v>
      </c>
      <c r="G118" s="2"/>
      <c r="H118" s="2"/>
      <c r="I118" s="2"/>
      <c r="J118" s="31">
        <f t="shared" si="35"/>
        <v>0</v>
      </c>
      <c r="K118"/>
      <c r="L118" s="2"/>
      <c r="M118" s="2"/>
      <c r="Q118"/>
    </row>
    <row r="119" spans="1:28" ht="32" hidden="1" x14ac:dyDescent="0.2">
      <c r="A119" s="2" t="s">
        <v>1066</v>
      </c>
      <c r="B119" s="2" t="s">
        <v>1094</v>
      </c>
      <c r="C119" s="2" t="s">
        <v>377</v>
      </c>
      <c r="D119" s="25" t="s">
        <v>378</v>
      </c>
      <c r="E119" s="29">
        <f>'Risk Reporting'!F30</f>
        <v>0</v>
      </c>
      <c r="F119" s="29">
        <f>'Risk Reporting'!G30</f>
        <v>0</v>
      </c>
      <c r="G119" s="2"/>
      <c r="H119" s="2"/>
      <c r="I119" s="2"/>
      <c r="J119" s="31">
        <f t="shared" si="35"/>
        <v>0</v>
      </c>
      <c r="K119"/>
      <c r="L119" s="2"/>
      <c r="M119" s="2"/>
      <c r="Q119"/>
    </row>
    <row r="120" spans="1:28" ht="32" hidden="1" x14ac:dyDescent="0.2">
      <c r="A120" s="2" t="s">
        <v>1066</v>
      </c>
      <c r="B120" s="2" t="s">
        <v>1094</v>
      </c>
      <c r="C120" s="2" t="s">
        <v>379</v>
      </c>
      <c r="D120" s="25" t="s">
        <v>380</v>
      </c>
      <c r="E120" s="29">
        <f>'Risk Reporting'!F31</f>
        <v>0</v>
      </c>
      <c r="F120" s="29">
        <f>'Risk Reporting'!G31</f>
        <v>0</v>
      </c>
      <c r="G120" s="2"/>
      <c r="H120" s="2"/>
      <c r="I120" s="2"/>
      <c r="J120" s="31">
        <f t="shared" si="35"/>
        <v>0</v>
      </c>
      <c r="K120"/>
      <c r="L120" s="2"/>
      <c r="M120" s="2"/>
      <c r="Q120"/>
    </row>
    <row r="121" spans="1:28" ht="32" hidden="1" x14ac:dyDescent="0.2">
      <c r="A121" s="2" t="s">
        <v>1095</v>
      </c>
      <c r="B121" s="2" t="s">
        <v>1096</v>
      </c>
      <c r="C121" s="2" t="s">
        <v>382</v>
      </c>
      <c r="D121" s="20" t="s">
        <v>383</v>
      </c>
      <c r="E121" s="29">
        <f>Personnel!F21</f>
        <v>0</v>
      </c>
      <c r="F121" s="29">
        <f>Personnel!G21</f>
        <v>0</v>
      </c>
      <c r="G121" s="2"/>
      <c r="H121" s="2"/>
      <c r="I121" s="2"/>
      <c r="J121" s="31">
        <f t="shared" si="35"/>
        <v>0</v>
      </c>
      <c r="K121"/>
      <c r="L121" s="2"/>
      <c r="M121" s="2"/>
      <c r="Q121" s="21" t="s">
        <v>1097</v>
      </c>
      <c r="R121" s="29">
        <f>E121</f>
        <v>0</v>
      </c>
      <c r="S121" s="29">
        <f>F121</f>
        <v>0</v>
      </c>
      <c r="U121" s="29"/>
      <c r="V121" s="29"/>
      <c r="W121" s="21" t="s">
        <v>1098</v>
      </c>
      <c r="X121" s="29">
        <f>E121</f>
        <v>0</v>
      </c>
      <c r="Y121" s="29">
        <f>F121</f>
        <v>0</v>
      </c>
    </row>
    <row r="122" spans="1:28" ht="32" hidden="1" x14ac:dyDescent="0.2">
      <c r="A122" s="2" t="s">
        <v>1095</v>
      </c>
      <c r="B122" s="2" t="s">
        <v>1096</v>
      </c>
      <c r="C122" s="2" t="s">
        <v>384</v>
      </c>
      <c r="D122" s="20" t="s">
        <v>385</v>
      </c>
      <c r="E122" s="29">
        <f>Personnel!F22</f>
        <v>0</v>
      </c>
      <c r="F122" s="29">
        <f>Personnel!G22</f>
        <v>0</v>
      </c>
      <c r="G122" s="2"/>
      <c r="H122" s="2"/>
      <c r="I122" s="31">
        <f>F122</f>
        <v>0</v>
      </c>
      <c r="J122" s="2"/>
      <c r="K122"/>
      <c r="L122" s="2"/>
      <c r="M122" s="2"/>
      <c r="Q122"/>
    </row>
    <row r="123" spans="1:28" ht="32" hidden="1" x14ac:dyDescent="0.2">
      <c r="A123" s="2" t="s">
        <v>1095</v>
      </c>
      <c r="B123" s="2" t="s">
        <v>1096</v>
      </c>
      <c r="C123" s="2" t="s">
        <v>386</v>
      </c>
      <c r="D123" s="20" t="s">
        <v>387</v>
      </c>
      <c r="E123" s="29">
        <f>Personnel!F23</f>
        <v>0</v>
      </c>
      <c r="F123" s="29">
        <f>Personnel!G23</f>
        <v>0</v>
      </c>
      <c r="G123" s="2"/>
      <c r="H123" s="31">
        <f>F123</f>
        <v>0</v>
      </c>
      <c r="I123" s="2"/>
      <c r="J123" s="2"/>
      <c r="K123"/>
      <c r="L123" s="2"/>
      <c r="M123" s="2"/>
      <c r="Q123" s="21" t="s">
        <v>1099</v>
      </c>
      <c r="R123" s="29">
        <f>E123</f>
        <v>0</v>
      </c>
      <c r="S123" s="29">
        <f>F123</f>
        <v>0</v>
      </c>
      <c r="T123" s="21">
        <v>6.1</v>
      </c>
      <c r="U123" s="29">
        <f t="shared" ref="U123:U125" si="36">E123</f>
        <v>0</v>
      </c>
      <c r="V123" s="29">
        <f t="shared" ref="V123:V125" si="37">F123</f>
        <v>0</v>
      </c>
      <c r="W123" s="21" t="s">
        <v>1100</v>
      </c>
      <c r="X123" s="29">
        <f t="shared" ref="X123:Y125" si="38">E123</f>
        <v>0</v>
      </c>
      <c r="Y123" s="29">
        <f t="shared" si="38"/>
        <v>0</v>
      </c>
      <c r="Z123" s="21" t="s">
        <v>1101</v>
      </c>
      <c r="AA123" s="29">
        <f>E123</f>
        <v>0</v>
      </c>
      <c r="AB123" s="29">
        <f>F123</f>
        <v>0</v>
      </c>
    </row>
    <row r="124" spans="1:28" ht="32" hidden="1" x14ac:dyDescent="0.2">
      <c r="A124" s="2" t="s">
        <v>1095</v>
      </c>
      <c r="B124" s="2" t="s">
        <v>1096</v>
      </c>
      <c r="C124" s="2" t="s">
        <v>388</v>
      </c>
      <c r="D124" s="20" t="s">
        <v>389</v>
      </c>
      <c r="E124" s="29">
        <f>Personnel!F24</f>
        <v>0</v>
      </c>
      <c r="F124" s="29">
        <f>Personnel!G24</f>
        <v>0</v>
      </c>
      <c r="G124" s="31">
        <f>F124</f>
        <v>0</v>
      </c>
      <c r="H124" s="2"/>
      <c r="I124" s="2"/>
      <c r="J124" s="2"/>
      <c r="K124"/>
      <c r="L124" s="2"/>
      <c r="M124" s="2"/>
      <c r="Q124"/>
      <c r="T124" s="21" t="s">
        <v>1452</v>
      </c>
      <c r="U124" s="29">
        <f t="shared" si="36"/>
        <v>0</v>
      </c>
      <c r="V124" s="29">
        <f t="shared" si="37"/>
        <v>0</v>
      </c>
      <c r="W124" s="21" t="s">
        <v>1102</v>
      </c>
      <c r="X124" s="29">
        <f t="shared" si="38"/>
        <v>0</v>
      </c>
      <c r="Y124" s="29">
        <f t="shared" si="38"/>
        <v>0</v>
      </c>
    </row>
    <row r="125" spans="1:28" ht="32" hidden="1" x14ac:dyDescent="0.2">
      <c r="A125" s="2" t="s">
        <v>1095</v>
      </c>
      <c r="B125" s="2" t="s">
        <v>1096</v>
      </c>
      <c r="C125" s="2" t="s">
        <v>390</v>
      </c>
      <c r="D125" s="20" t="s">
        <v>391</v>
      </c>
      <c r="E125" s="29">
        <f>Personnel!F25</f>
        <v>0</v>
      </c>
      <c r="F125" s="29">
        <f>Personnel!G25</f>
        <v>0</v>
      </c>
      <c r="G125" s="2"/>
      <c r="H125" s="31">
        <f t="shared" ref="H125:H126" si="39">F125</f>
        <v>0</v>
      </c>
      <c r="I125" s="2"/>
      <c r="J125" s="2"/>
      <c r="K125"/>
      <c r="L125" s="2"/>
      <c r="M125" s="2"/>
      <c r="Q125"/>
      <c r="T125" s="21" t="s">
        <v>1453</v>
      </c>
      <c r="U125" s="29">
        <f t="shared" si="36"/>
        <v>0</v>
      </c>
      <c r="V125" s="29">
        <f t="shared" si="37"/>
        <v>0</v>
      </c>
      <c r="W125" s="21" t="s">
        <v>1103</v>
      </c>
      <c r="X125" s="29">
        <f t="shared" si="38"/>
        <v>0</v>
      </c>
      <c r="Y125" s="29">
        <f t="shared" si="38"/>
        <v>0</v>
      </c>
    </row>
    <row r="126" spans="1:28" ht="32" hidden="1" x14ac:dyDescent="0.2">
      <c r="A126" s="2" t="s">
        <v>1095</v>
      </c>
      <c r="B126" s="2" t="s">
        <v>1104</v>
      </c>
      <c r="C126" s="2" t="s">
        <v>393</v>
      </c>
      <c r="D126" s="25" t="s">
        <v>394</v>
      </c>
      <c r="E126" s="29">
        <f>Physical!F21</f>
        <v>0</v>
      </c>
      <c r="F126" s="29">
        <f>Physical!G21</f>
        <v>0</v>
      </c>
      <c r="G126" s="2"/>
      <c r="H126" s="31">
        <f t="shared" si="39"/>
        <v>0</v>
      </c>
      <c r="I126" s="2"/>
      <c r="J126" s="2"/>
      <c r="K126"/>
      <c r="L126" s="2"/>
      <c r="M126" s="2"/>
      <c r="Q126" s="21" t="s">
        <v>1105</v>
      </c>
      <c r="R126" s="29">
        <f t="shared" ref="R126:R129" si="40">E126</f>
        <v>0</v>
      </c>
      <c r="S126" s="29">
        <f t="shared" ref="S126:S129" si="41">F126</f>
        <v>0</v>
      </c>
      <c r="U126" s="29"/>
      <c r="V126" s="29"/>
      <c r="Z126" s="21" t="s">
        <v>1106</v>
      </c>
      <c r="AA126" s="29">
        <f>E126</f>
        <v>0</v>
      </c>
      <c r="AB126" s="29">
        <f>F126</f>
        <v>0</v>
      </c>
    </row>
    <row r="127" spans="1:28" ht="32" hidden="1" x14ac:dyDescent="0.2">
      <c r="A127" s="2" t="s">
        <v>1095</v>
      </c>
      <c r="B127" s="2" t="s">
        <v>1104</v>
      </c>
      <c r="C127" s="2" t="s">
        <v>395</v>
      </c>
      <c r="D127" s="20" t="s">
        <v>396</v>
      </c>
      <c r="E127" s="29">
        <f>Physical!F22</f>
        <v>0</v>
      </c>
      <c r="F127" s="29">
        <f>Physical!G22</f>
        <v>0</v>
      </c>
      <c r="G127" s="31">
        <f>F127</f>
        <v>0</v>
      </c>
      <c r="H127" s="2"/>
      <c r="I127" s="2"/>
      <c r="J127" s="2"/>
      <c r="K127"/>
      <c r="L127" s="2"/>
      <c r="M127" s="2"/>
      <c r="Q127" s="21" t="s">
        <v>1105</v>
      </c>
      <c r="R127" s="29">
        <f t="shared" si="40"/>
        <v>0</v>
      </c>
      <c r="S127" s="29">
        <f t="shared" si="41"/>
        <v>0</v>
      </c>
      <c r="U127" s="29"/>
      <c r="V127" s="29"/>
    </row>
    <row r="128" spans="1:28" ht="32" hidden="1" x14ac:dyDescent="0.2">
      <c r="A128" s="2" t="s">
        <v>1095</v>
      </c>
      <c r="B128" s="2" t="s">
        <v>1104</v>
      </c>
      <c r="C128" s="2" t="s">
        <v>397</v>
      </c>
      <c r="D128" s="20" t="s">
        <v>398</v>
      </c>
      <c r="E128" s="29">
        <f>Physical!F23</f>
        <v>0</v>
      </c>
      <c r="F128" s="29">
        <f>Physical!G23</f>
        <v>0</v>
      </c>
      <c r="G128" s="2"/>
      <c r="H128" s="31">
        <f t="shared" ref="H128:H130" si="42">F128</f>
        <v>0</v>
      </c>
      <c r="I128" s="2"/>
      <c r="J128" s="2"/>
      <c r="K128"/>
      <c r="L128" s="2"/>
      <c r="M128" s="2"/>
      <c r="Q128" s="21" t="s">
        <v>1107</v>
      </c>
      <c r="R128" s="29">
        <f t="shared" si="40"/>
        <v>0</v>
      </c>
      <c r="S128" s="29">
        <f t="shared" si="41"/>
        <v>0</v>
      </c>
      <c r="T128" s="21">
        <v>7.4</v>
      </c>
      <c r="U128" s="29">
        <f t="shared" ref="U128:U130" si="43">E128</f>
        <v>0</v>
      </c>
      <c r="V128" s="29">
        <f t="shared" ref="V128:V130" si="44">F128</f>
        <v>0</v>
      </c>
    </row>
    <row r="129" spans="1:28" ht="48" hidden="1" x14ac:dyDescent="0.2">
      <c r="A129" s="2" t="s">
        <v>1095</v>
      </c>
      <c r="B129" s="2" t="s">
        <v>1104</v>
      </c>
      <c r="C129" s="2" t="s">
        <v>399</v>
      </c>
      <c r="D129" s="20" t="s">
        <v>400</v>
      </c>
      <c r="E129" s="29">
        <f>Physical!F24</f>
        <v>0</v>
      </c>
      <c r="F129" s="29">
        <f>Physical!G24</f>
        <v>0</v>
      </c>
      <c r="G129" s="2"/>
      <c r="H129" s="31">
        <f t="shared" si="42"/>
        <v>0</v>
      </c>
      <c r="I129" s="2"/>
      <c r="J129" s="2"/>
      <c r="K129" s="21">
        <v>3.5</v>
      </c>
      <c r="L129" s="29">
        <f>E129</f>
        <v>0</v>
      </c>
      <c r="M129" s="29">
        <f>F129</f>
        <v>0</v>
      </c>
      <c r="Q129" s="21" t="s">
        <v>1108</v>
      </c>
      <c r="R129" s="29">
        <f t="shared" si="40"/>
        <v>0</v>
      </c>
      <c r="S129" s="29">
        <f t="shared" si="41"/>
        <v>0</v>
      </c>
      <c r="T129" s="21">
        <v>7.14</v>
      </c>
      <c r="U129" s="29">
        <f t="shared" si="43"/>
        <v>0</v>
      </c>
      <c r="V129" s="29">
        <f t="shared" si="44"/>
        <v>0</v>
      </c>
      <c r="W129" s="21" t="s">
        <v>1109</v>
      </c>
      <c r="X129" s="29">
        <f>E129</f>
        <v>0</v>
      </c>
      <c r="Y129" s="29">
        <f>F129</f>
        <v>0</v>
      </c>
      <c r="Z129" s="21" t="s">
        <v>1110</v>
      </c>
      <c r="AA129" s="29">
        <f t="shared" ref="AA129:AA134" si="45">E129</f>
        <v>0</v>
      </c>
      <c r="AB129" s="29">
        <f t="shared" ref="AB129:AB134" si="46">F129</f>
        <v>0</v>
      </c>
    </row>
    <row r="130" spans="1:28" ht="48" hidden="1" x14ac:dyDescent="0.2">
      <c r="A130" s="2" t="s">
        <v>1095</v>
      </c>
      <c r="B130" s="2" t="s">
        <v>1104</v>
      </c>
      <c r="C130" s="2" t="s">
        <v>401</v>
      </c>
      <c r="D130" s="20" t="s">
        <v>402</v>
      </c>
      <c r="E130" s="29">
        <f>Physical!F25</f>
        <v>0</v>
      </c>
      <c r="F130" s="29">
        <f>Physical!G25</f>
        <v>0</v>
      </c>
      <c r="G130" s="2"/>
      <c r="H130" s="31">
        <f t="shared" si="42"/>
        <v>0</v>
      </c>
      <c r="I130" s="2"/>
      <c r="J130" s="2"/>
      <c r="K130"/>
      <c r="L130" s="2"/>
      <c r="M130" s="2"/>
      <c r="Q130"/>
      <c r="T130" s="21" t="s">
        <v>1454</v>
      </c>
      <c r="U130" s="29">
        <f t="shared" si="43"/>
        <v>0</v>
      </c>
      <c r="V130" s="29">
        <f t="shared" si="44"/>
        <v>0</v>
      </c>
      <c r="W130" s="21" t="s">
        <v>1111</v>
      </c>
      <c r="X130" s="29">
        <f>E130</f>
        <v>0</v>
      </c>
      <c r="Y130" s="29">
        <f>F130</f>
        <v>0</v>
      </c>
      <c r="Z130" s="21" t="s">
        <v>1112</v>
      </c>
      <c r="AA130" s="29">
        <f t="shared" si="45"/>
        <v>0</v>
      </c>
      <c r="AB130" s="29">
        <f t="shared" si="46"/>
        <v>0</v>
      </c>
    </row>
    <row r="131" spans="1:28" ht="32" hidden="1" x14ac:dyDescent="0.2">
      <c r="A131" s="2" t="s">
        <v>1095</v>
      </c>
      <c r="B131" s="2" t="s">
        <v>1104</v>
      </c>
      <c r="C131" s="2" t="s">
        <v>403</v>
      </c>
      <c r="D131" s="20" t="s">
        <v>404</v>
      </c>
      <c r="E131" s="29">
        <f>Physical!F26</f>
        <v>0</v>
      </c>
      <c r="F131" s="29">
        <f>Physical!G26</f>
        <v>0</v>
      </c>
      <c r="G131" s="2"/>
      <c r="H131" s="2"/>
      <c r="I131" s="31">
        <f t="shared" ref="I131:I142" si="47">F131</f>
        <v>0</v>
      </c>
      <c r="J131" s="2"/>
      <c r="K131"/>
      <c r="L131" s="2"/>
      <c r="M131" s="2"/>
      <c r="Q131"/>
      <c r="W131" s="14"/>
      <c r="Z131" s="21" t="s">
        <v>1113</v>
      </c>
      <c r="AA131" s="29">
        <f t="shared" si="45"/>
        <v>0</v>
      </c>
      <c r="AB131" s="29">
        <f t="shared" si="46"/>
        <v>0</v>
      </c>
    </row>
    <row r="132" spans="1:28" ht="32" hidden="1" x14ac:dyDescent="0.2">
      <c r="A132" s="2" t="s">
        <v>1095</v>
      </c>
      <c r="B132" s="2" t="s">
        <v>1104</v>
      </c>
      <c r="C132" s="2" t="s">
        <v>405</v>
      </c>
      <c r="D132" s="20" t="s">
        <v>406</v>
      </c>
      <c r="E132" s="29">
        <f>Physical!F27</f>
        <v>0</v>
      </c>
      <c r="F132" s="29">
        <f>Physical!G27</f>
        <v>0</v>
      </c>
      <c r="G132" s="2"/>
      <c r="H132" s="2"/>
      <c r="I132" s="31">
        <f t="shared" si="47"/>
        <v>0</v>
      </c>
      <c r="J132" s="2"/>
      <c r="K132"/>
      <c r="L132" s="2"/>
      <c r="M132" s="2"/>
      <c r="Q132"/>
      <c r="T132" s="21" t="s">
        <v>1455</v>
      </c>
      <c r="U132" s="29">
        <f>E132</f>
        <v>0</v>
      </c>
      <c r="V132" s="29">
        <f>F132</f>
        <v>0</v>
      </c>
      <c r="W132" s="21" t="s">
        <v>1114</v>
      </c>
      <c r="X132" s="29">
        <f>E132</f>
        <v>0</v>
      </c>
      <c r="Y132" s="29">
        <f>F132</f>
        <v>0</v>
      </c>
      <c r="Z132" s="21" t="s">
        <v>1115</v>
      </c>
      <c r="AA132" s="29">
        <f t="shared" si="45"/>
        <v>0</v>
      </c>
      <c r="AB132" s="29">
        <f t="shared" si="46"/>
        <v>0</v>
      </c>
    </row>
    <row r="133" spans="1:28" ht="32" hidden="1" x14ac:dyDescent="0.2">
      <c r="A133" s="2" t="s">
        <v>1095</v>
      </c>
      <c r="B133" s="2" t="s">
        <v>1104</v>
      </c>
      <c r="C133" s="2" t="s">
        <v>407</v>
      </c>
      <c r="D133" s="20" t="s">
        <v>408</v>
      </c>
      <c r="E133" s="29">
        <f>Physical!F28</f>
        <v>0</v>
      </c>
      <c r="F133" s="29">
        <f>Physical!G28</f>
        <v>0</v>
      </c>
      <c r="G133" s="2"/>
      <c r="H133" s="2"/>
      <c r="I133" s="31">
        <f t="shared" si="47"/>
        <v>0</v>
      </c>
      <c r="J133" s="2"/>
      <c r="K133"/>
      <c r="L133" s="2"/>
      <c r="M133" s="2"/>
      <c r="Q133"/>
      <c r="W133" s="14"/>
      <c r="Z133" s="21" t="s">
        <v>1116</v>
      </c>
      <c r="AA133" s="29">
        <f t="shared" si="45"/>
        <v>0</v>
      </c>
      <c r="AB133" s="29">
        <f t="shared" si="46"/>
        <v>0</v>
      </c>
    </row>
    <row r="134" spans="1:28" ht="32" hidden="1" x14ac:dyDescent="0.2">
      <c r="A134" s="2" t="s">
        <v>1095</v>
      </c>
      <c r="B134" s="2" t="s">
        <v>1104</v>
      </c>
      <c r="C134" s="2" t="s">
        <v>409</v>
      </c>
      <c r="D134" s="20" t="s">
        <v>410</v>
      </c>
      <c r="E134" s="29">
        <f>Physical!F29</f>
        <v>0</v>
      </c>
      <c r="F134" s="29">
        <f>Physical!G29</f>
        <v>0</v>
      </c>
      <c r="G134" s="2"/>
      <c r="H134" s="2"/>
      <c r="I134" s="31">
        <f t="shared" si="47"/>
        <v>0</v>
      </c>
      <c r="J134" s="2"/>
      <c r="K134"/>
      <c r="L134" s="2"/>
      <c r="M134" s="2"/>
      <c r="Q134"/>
      <c r="W134" s="14"/>
      <c r="Z134" s="21" t="s">
        <v>1117</v>
      </c>
      <c r="AA134" s="29">
        <f t="shared" si="45"/>
        <v>0</v>
      </c>
      <c r="AB134" s="29">
        <f t="shared" si="46"/>
        <v>0</v>
      </c>
    </row>
    <row r="135" spans="1:28" ht="32" hidden="1" x14ac:dyDescent="0.2">
      <c r="A135" s="2" t="s">
        <v>1095</v>
      </c>
      <c r="B135" s="2" t="s">
        <v>1104</v>
      </c>
      <c r="C135" s="2" t="s">
        <v>411</v>
      </c>
      <c r="D135" s="20" t="s">
        <v>412</v>
      </c>
      <c r="E135" s="29">
        <f>Physical!F30</f>
        <v>0</v>
      </c>
      <c r="F135" s="29">
        <f>Physical!G30</f>
        <v>0</v>
      </c>
      <c r="G135" s="2"/>
      <c r="H135" s="2"/>
      <c r="I135" s="31">
        <f t="shared" si="47"/>
        <v>0</v>
      </c>
      <c r="J135" s="2"/>
      <c r="K135"/>
      <c r="L135" s="2"/>
      <c r="M135" s="2"/>
      <c r="Q135"/>
      <c r="T135" s="21">
        <v>7.5</v>
      </c>
      <c r="U135" s="29">
        <f t="shared" ref="U135:U136" si="48">E135</f>
        <v>0</v>
      </c>
      <c r="V135" s="29">
        <f t="shared" ref="V135:V136" si="49">F135</f>
        <v>0</v>
      </c>
      <c r="W135" s="21" t="s">
        <v>1118</v>
      </c>
      <c r="X135" s="29">
        <f t="shared" ref="X135:X138" si="50">E135</f>
        <v>0</v>
      </c>
      <c r="Y135" s="29">
        <f t="shared" ref="Y135:Y138" si="51">F135</f>
        <v>0</v>
      </c>
    </row>
    <row r="136" spans="1:28" ht="80" hidden="1" x14ac:dyDescent="0.2">
      <c r="A136" s="2" t="s">
        <v>1095</v>
      </c>
      <c r="B136" s="2" t="s">
        <v>1104</v>
      </c>
      <c r="C136" s="2" t="s">
        <v>413</v>
      </c>
      <c r="D136" s="20" t="s">
        <v>414</v>
      </c>
      <c r="E136" s="29">
        <f>Physical!F31</f>
        <v>0</v>
      </c>
      <c r="F136" s="29">
        <f>Physical!G31</f>
        <v>0</v>
      </c>
      <c r="G136" s="2"/>
      <c r="H136" s="2"/>
      <c r="I136" s="31">
        <f t="shared" si="47"/>
        <v>0</v>
      </c>
      <c r="J136" s="2"/>
      <c r="K136"/>
      <c r="L136" s="2"/>
      <c r="M136" s="2"/>
      <c r="Q136"/>
      <c r="T136" s="21" t="s">
        <v>1456</v>
      </c>
      <c r="U136" s="29">
        <f t="shared" si="48"/>
        <v>0</v>
      </c>
      <c r="V136" s="29">
        <f t="shared" si="49"/>
        <v>0</v>
      </c>
      <c r="W136" s="21" t="s">
        <v>1119</v>
      </c>
      <c r="X136" s="29">
        <f t="shared" si="50"/>
        <v>0</v>
      </c>
      <c r="Y136" s="29">
        <f t="shared" si="51"/>
        <v>0</v>
      </c>
      <c r="Z136" s="21" t="s">
        <v>1120</v>
      </c>
      <c r="AA136" s="29">
        <f t="shared" ref="AA136:AA137" si="52">E136</f>
        <v>0</v>
      </c>
      <c r="AB136" s="29">
        <f t="shared" ref="AB136:AB137" si="53">F136</f>
        <v>0</v>
      </c>
    </row>
    <row r="137" spans="1:28" ht="32" hidden="1" x14ac:dyDescent="0.2">
      <c r="A137" s="2" t="s">
        <v>1095</v>
      </c>
      <c r="B137" s="2" t="s">
        <v>1104</v>
      </c>
      <c r="C137" s="2" t="s">
        <v>415</v>
      </c>
      <c r="D137" s="20" t="s">
        <v>416</v>
      </c>
      <c r="E137" s="29">
        <f>Physical!F32</f>
        <v>0</v>
      </c>
      <c r="F137" s="29">
        <f>Physical!G32</f>
        <v>0</v>
      </c>
      <c r="G137" s="2"/>
      <c r="H137" s="2"/>
      <c r="I137" s="31">
        <f t="shared" si="47"/>
        <v>0</v>
      </c>
      <c r="J137" s="2"/>
      <c r="K137"/>
      <c r="L137" s="2"/>
      <c r="M137" s="2"/>
      <c r="Q137"/>
      <c r="W137" s="21" t="s">
        <v>1121</v>
      </c>
      <c r="X137" s="29">
        <f t="shared" si="50"/>
        <v>0</v>
      </c>
      <c r="Y137" s="29">
        <f t="shared" si="51"/>
        <v>0</v>
      </c>
      <c r="Z137" s="21" t="s">
        <v>1122</v>
      </c>
      <c r="AA137" s="29">
        <f t="shared" si="52"/>
        <v>0</v>
      </c>
      <c r="AB137" s="29">
        <f t="shared" si="53"/>
        <v>0</v>
      </c>
    </row>
    <row r="138" spans="1:28" ht="32" hidden="1" x14ac:dyDescent="0.2">
      <c r="A138" s="2" t="s">
        <v>1095</v>
      </c>
      <c r="B138" s="2" t="s">
        <v>1104</v>
      </c>
      <c r="C138" s="2" t="s">
        <v>417</v>
      </c>
      <c r="D138" s="20" t="s">
        <v>418</v>
      </c>
      <c r="E138" s="29">
        <f>Physical!F33</f>
        <v>0</v>
      </c>
      <c r="F138" s="29">
        <f>Physical!G33</f>
        <v>0</v>
      </c>
      <c r="G138" s="2"/>
      <c r="H138" s="2"/>
      <c r="I138" s="31">
        <f t="shared" si="47"/>
        <v>0</v>
      </c>
      <c r="J138" s="2"/>
      <c r="K138"/>
      <c r="L138" s="2"/>
      <c r="M138" s="2"/>
      <c r="Q138"/>
      <c r="T138" s="21">
        <v>7.7</v>
      </c>
      <c r="U138" s="29">
        <f>E138</f>
        <v>0</v>
      </c>
      <c r="V138" s="29">
        <f>F138</f>
        <v>0</v>
      </c>
      <c r="W138" s="21" t="s">
        <v>1123</v>
      </c>
      <c r="X138" s="29">
        <f t="shared" si="50"/>
        <v>0</v>
      </c>
      <c r="Y138" s="29">
        <f t="shared" si="51"/>
        <v>0</v>
      </c>
    </row>
    <row r="139" spans="1:28" ht="32" hidden="1" x14ac:dyDescent="0.2">
      <c r="A139" s="2" t="s">
        <v>1095</v>
      </c>
      <c r="B139" s="2" t="s">
        <v>1104</v>
      </c>
      <c r="C139" s="2" t="s">
        <v>419</v>
      </c>
      <c r="D139" s="20" t="s">
        <v>420</v>
      </c>
      <c r="E139" s="29">
        <f>Physical!F34</f>
        <v>0</v>
      </c>
      <c r="F139" s="29">
        <f>Physical!G34</f>
        <v>0</v>
      </c>
      <c r="G139" s="2"/>
      <c r="H139" s="2"/>
      <c r="I139" s="31">
        <f t="shared" si="47"/>
        <v>0</v>
      </c>
      <c r="J139" s="2"/>
      <c r="K139"/>
      <c r="L139" s="2"/>
      <c r="M139" s="2"/>
      <c r="Q139"/>
    </row>
    <row r="140" spans="1:28" ht="32" hidden="1" x14ac:dyDescent="0.2">
      <c r="A140" s="2" t="s">
        <v>1095</v>
      </c>
      <c r="B140" s="2" t="s">
        <v>1104</v>
      </c>
      <c r="C140" s="2" t="s">
        <v>421</v>
      </c>
      <c r="D140" s="20" t="s">
        <v>422</v>
      </c>
      <c r="E140" s="29">
        <f>Physical!F35</f>
        <v>0</v>
      </c>
      <c r="F140" s="29">
        <f>Physical!G35</f>
        <v>0</v>
      </c>
      <c r="G140" s="2"/>
      <c r="H140" s="2"/>
      <c r="I140" s="31">
        <f t="shared" si="47"/>
        <v>0</v>
      </c>
      <c r="J140" s="2"/>
      <c r="K140"/>
      <c r="L140" s="2"/>
      <c r="M140" s="2"/>
      <c r="Q140"/>
    </row>
    <row r="141" spans="1:28" ht="32" hidden="1" x14ac:dyDescent="0.2">
      <c r="A141" s="2" t="s">
        <v>1095</v>
      </c>
      <c r="B141" s="2" t="s">
        <v>1104</v>
      </c>
      <c r="C141" s="2" t="s">
        <v>423</v>
      </c>
      <c r="D141" s="20" t="s">
        <v>424</v>
      </c>
      <c r="E141" s="29">
        <f>Physical!F36</f>
        <v>0</v>
      </c>
      <c r="F141" s="29">
        <f>Physical!G36</f>
        <v>0</v>
      </c>
      <c r="G141" s="2"/>
      <c r="H141" s="2"/>
      <c r="I141" s="31">
        <f t="shared" si="47"/>
        <v>0</v>
      </c>
      <c r="J141" s="2"/>
      <c r="K141"/>
      <c r="L141" s="2"/>
      <c r="M141" s="2"/>
      <c r="Q141"/>
      <c r="Z141" s="21" t="s">
        <v>1124</v>
      </c>
      <c r="AA141" s="29">
        <f>E141</f>
        <v>0</v>
      </c>
      <c r="AB141" s="29">
        <f>F141</f>
        <v>0</v>
      </c>
    </row>
    <row r="142" spans="1:28" ht="32" hidden="1" x14ac:dyDescent="0.2">
      <c r="A142" s="2" t="s">
        <v>1095</v>
      </c>
      <c r="B142" s="2" t="s">
        <v>1104</v>
      </c>
      <c r="C142" s="2" t="s">
        <v>425</v>
      </c>
      <c r="D142" s="20" t="s">
        <v>426</v>
      </c>
      <c r="E142" s="29">
        <f>Physical!F37</f>
        <v>0</v>
      </c>
      <c r="F142" s="29">
        <f>Physical!G37</f>
        <v>0</v>
      </c>
      <c r="G142" s="2"/>
      <c r="H142" s="2"/>
      <c r="I142" s="31">
        <f t="shared" si="47"/>
        <v>0</v>
      </c>
      <c r="J142" s="2"/>
      <c r="K142"/>
      <c r="L142" s="2"/>
      <c r="M142" s="2"/>
      <c r="Q142"/>
    </row>
    <row r="143" spans="1:28" ht="32" hidden="1" x14ac:dyDescent="0.2">
      <c r="A143" s="2" t="s">
        <v>1095</v>
      </c>
      <c r="B143" s="2" t="s">
        <v>1125</v>
      </c>
      <c r="C143" s="2" t="s">
        <v>428</v>
      </c>
      <c r="D143" s="25" t="s">
        <v>429</v>
      </c>
      <c r="E143" s="29">
        <f>'Business Continuity'!F21</f>
        <v>0</v>
      </c>
      <c r="F143" s="29">
        <f>'Business Continuity'!G21</f>
        <v>0</v>
      </c>
      <c r="G143" s="31">
        <f t="shared" ref="G143:G144" si="54">F143</f>
        <v>0</v>
      </c>
      <c r="H143" s="2"/>
      <c r="I143" s="2"/>
      <c r="J143" s="2"/>
      <c r="K143"/>
      <c r="L143" s="2"/>
      <c r="M143" s="2"/>
      <c r="Q143" s="21" t="s">
        <v>1126</v>
      </c>
      <c r="R143" s="29">
        <f t="shared" ref="R143:R145" si="55">E143</f>
        <v>0</v>
      </c>
      <c r="S143" s="29">
        <f t="shared" ref="S143:S145" si="56">F143</f>
        <v>0</v>
      </c>
      <c r="T143" s="21" t="s">
        <v>1457</v>
      </c>
      <c r="U143" s="29">
        <f>E143</f>
        <v>0</v>
      </c>
      <c r="V143" s="29">
        <f>F143</f>
        <v>0</v>
      </c>
      <c r="W143" s="21" t="s">
        <v>1127</v>
      </c>
      <c r="X143" s="29">
        <f>E143</f>
        <v>0</v>
      </c>
      <c r="Y143" s="29">
        <f>F143</f>
        <v>0</v>
      </c>
    </row>
    <row r="144" spans="1:28" ht="32" hidden="1" x14ac:dyDescent="0.2">
      <c r="A144" s="2" t="s">
        <v>1095</v>
      </c>
      <c r="B144" s="2" t="s">
        <v>1125</v>
      </c>
      <c r="C144" s="2" t="s">
        <v>430</v>
      </c>
      <c r="D144" s="25" t="s">
        <v>431</v>
      </c>
      <c r="E144" s="29">
        <f>'Business Continuity'!F22</f>
        <v>0</v>
      </c>
      <c r="F144" s="29">
        <f>'Business Continuity'!G22</f>
        <v>0</v>
      </c>
      <c r="G144" s="31">
        <f t="shared" si="54"/>
        <v>0</v>
      </c>
      <c r="H144" s="2"/>
      <c r="I144" s="2"/>
      <c r="J144" s="2"/>
      <c r="K144"/>
      <c r="L144" s="2"/>
      <c r="M144" s="2"/>
      <c r="Q144" s="21" t="s">
        <v>1128</v>
      </c>
      <c r="R144" s="29">
        <f t="shared" si="55"/>
        <v>0</v>
      </c>
      <c r="S144" s="29">
        <f t="shared" si="56"/>
        <v>0</v>
      </c>
      <c r="U144" s="29"/>
      <c r="V144" s="29"/>
    </row>
    <row r="145" spans="1:28" ht="32" hidden="1" x14ac:dyDescent="0.2">
      <c r="A145" s="2" t="s">
        <v>1095</v>
      </c>
      <c r="B145" s="2" t="s">
        <v>1125</v>
      </c>
      <c r="C145" s="2" t="s">
        <v>432</v>
      </c>
      <c r="D145" s="25" t="s">
        <v>433</v>
      </c>
      <c r="E145" s="29">
        <f>'Business Continuity'!F23</f>
        <v>0</v>
      </c>
      <c r="F145" s="29">
        <f>'Business Continuity'!G23</f>
        <v>0</v>
      </c>
      <c r="G145" s="2"/>
      <c r="H145" s="2"/>
      <c r="I145" s="31">
        <f t="shared" ref="I145:I147" si="57">F145</f>
        <v>0</v>
      </c>
      <c r="J145" s="2"/>
      <c r="K145"/>
      <c r="L145" s="2"/>
      <c r="M145" s="2"/>
      <c r="Q145" s="21" t="s">
        <v>1129</v>
      </c>
      <c r="R145" s="29">
        <f t="shared" si="55"/>
        <v>0</v>
      </c>
      <c r="S145" s="29">
        <f t="shared" si="56"/>
        <v>0</v>
      </c>
      <c r="U145" s="29"/>
      <c r="V145" s="29"/>
    </row>
    <row r="146" spans="1:28" ht="32" hidden="1" x14ac:dyDescent="0.2">
      <c r="A146" s="2" t="s">
        <v>1095</v>
      </c>
      <c r="B146" s="2" t="s">
        <v>1125</v>
      </c>
      <c r="C146" s="2" t="s">
        <v>434</v>
      </c>
      <c r="D146" s="25" t="s">
        <v>435</v>
      </c>
      <c r="E146" s="29">
        <f>'Business Continuity'!F24</f>
        <v>0</v>
      </c>
      <c r="F146" s="29">
        <f>'Business Continuity'!G24</f>
        <v>0</v>
      </c>
      <c r="G146" s="2"/>
      <c r="H146" s="2"/>
      <c r="I146" s="31">
        <f t="shared" si="57"/>
        <v>0</v>
      </c>
      <c r="J146" s="2"/>
      <c r="K146"/>
      <c r="L146" s="2"/>
      <c r="M146" s="2"/>
      <c r="Q146"/>
      <c r="W146" s="21" t="s">
        <v>1130</v>
      </c>
      <c r="X146" s="29">
        <f>E146</f>
        <v>0</v>
      </c>
      <c r="Y146" s="29">
        <f>F146</f>
        <v>0</v>
      </c>
      <c r="Z146" s="21" t="s">
        <v>1131</v>
      </c>
      <c r="AA146" s="29">
        <f>E146</f>
        <v>0</v>
      </c>
      <c r="AB146" s="29">
        <f>F146</f>
        <v>0</v>
      </c>
    </row>
    <row r="147" spans="1:28" ht="80" hidden="1" x14ac:dyDescent="0.2">
      <c r="A147" s="2" t="s">
        <v>1095</v>
      </c>
      <c r="B147" s="2" t="s">
        <v>1132</v>
      </c>
      <c r="C147" s="2" t="s">
        <v>437</v>
      </c>
      <c r="D147" s="25" t="s">
        <v>438</v>
      </c>
      <c r="E147" s="29">
        <f>'Incident Management'!F21</f>
        <v>0</v>
      </c>
      <c r="F147" s="29">
        <f>'Incident Management'!G21</f>
        <v>0</v>
      </c>
      <c r="G147" s="2"/>
      <c r="H147" s="2"/>
      <c r="I147" s="31">
        <f t="shared" si="57"/>
        <v>0</v>
      </c>
      <c r="J147" s="2"/>
      <c r="K147" s="21">
        <v>17.399999999999999</v>
      </c>
      <c r="L147" s="29">
        <f>E147</f>
        <v>0</v>
      </c>
      <c r="M147" s="29">
        <f>F147</f>
        <v>0</v>
      </c>
      <c r="N147" s="21">
        <v>19.100000000000001</v>
      </c>
      <c r="O147" s="29">
        <f t="shared" ref="O147" si="58">E147</f>
        <v>0</v>
      </c>
      <c r="P147" s="29">
        <f t="shared" ref="P147" si="59">F147</f>
        <v>0</v>
      </c>
      <c r="Q147" s="21" t="s">
        <v>1133</v>
      </c>
      <c r="R147" s="29">
        <f t="shared" ref="R147:R148" si="60">E147</f>
        <v>0</v>
      </c>
      <c r="S147" s="29">
        <f t="shared" ref="S147:S148" si="61">F147</f>
        <v>0</v>
      </c>
      <c r="T147" s="21" t="s">
        <v>1458</v>
      </c>
      <c r="U147" s="29">
        <f t="shared" ref="U147:U148" si="62">E147</f>
        <v>0</v>
      </c>
      <c r="V147" s="29">
        <f t="shared" ref="V147:V148" si="63">F147</f>
        <v>0</v>
      </c>
      <c r="W147" s="21" t="s">
        <v>1134</v>
      </c>
      <c r="X147" s="29">
        <f>E147</f>
        <v>0</v>
      </c>
      <c r="Y147" s="29">
        <f>F147</f>
        <v>0</v>
      </c>
      <c r="Z147" s="21" t="s">
        <v>1135</v>
      </c>
      <c r="AA147" s="29">
        <f>E147</f>
        <v>0</v>
      </c>
      <c r="AB147" s="29">
        <f>F147</f>
        <v>0</v>
      </c>
    </row>
    <row r="148" spans="1:28" ht="32" hidden="1" x14ac:dyDescent="0.2">
      <c r="A148" s="2" t="s">
        <v>1095</v>
      </c>
      <c r="B148" s="2" t="s">
        <v>1132</v>
      </c>
      <c r="C148" s="2" t="s">
        <v>439</v>
      </c>
      <c r="D148" s="25" t="s">
        <v>440</v>
      </c>
      <c r="E148" s="29">
        <f>'Incident Management'!F22</f>
        <v>0</v>
      </c>
      <c r="F148" s="29">
        <f>'Incident Management'!G22</f>
        <v>0</v>
      </c>
      <c r="G148" s="31">
        <f>F148</f>
        <v>0</v>
      </c>
      <c r="H148" s="2"/>
      <c r="I148" s="2"/>
      <c r="J148" s="2"/>
      <c r="K148"/>
      <c r="L148" s="2"/>
      <c r="M148" s="2"/>
      <c r="Q148" s="21" t="s">
        <v>1136</v>
      </c>
      <c r="R148" s="29">
        <f t="shared" si="60"/>
        <v>0</v>
      </c>
      <c r="S148" s="29">
        <f t="shared" si="61"/>
        <v>0</v>
      </c>
      <c r="T148" s="21">
        <v>5.28</v>
      </c>
      <c r="U148" s="29">
        <f t="shared" si="62"/>
        <v>0</v>
      </c>
      <c r="V148" s="29">
        <f t="shared" si="63"/>
        <v>0</v>
      </c>
      <c r="W148" s="2"/>
      <c r="Z148" s="2"/>
    </row>
    <row r="149" spans="1:28" ht="32" hidden="1" x14ac:dyDescent="0.2">
      <c r="A149" s="2" t="s">
        <v>1095</v>
      </c>
      <c r="B149" s="2" t="s">
        <v>1132</v>
      </c>
      <c r="C149" s="2" t="s">
        <v>441</v>
      </c>
      <c r="D149" s="25" t="s">
        <v>442</v>
      </c>
      <c r="E149" s="29">
        <f>'Incident Management'!F23</f>
        <v>0</v>
      </c>
      <c r="F149" s="29">
        <f>'Incident Management'!G23</f>
        <v>0</v>
      </c>
      <c r="G149" s="2"/>
      <c r="H149" s="2"/>
      <c r="I149" s="31">
        <f t="shared" ref="I149:I150" si="64">F149</f>
        <v>0</v>
      </c>
      <c r="J149" s="2"/>
      <c r="K149"/>
      <c r="L149" s="2"/>
      <c r="M149" s="2"/>
      <c r="W149" s="21" t="s">
        <v>1137</v>
      </c>
      <c r="X149" s="29">
        <f t="shared" ref="X149:X154" si="65">E149</f>
        <v>0</v>
      </c>
      <c r="Y149" s="29">
        <f t="shared" ref="Y149:Y154" si="66">F149</f>
        <v>0</v>
      </c>
      <c r="Z149" s="21" t="s">
        <v>1138</v>
      </c>
      <c r="AA149" s="29">
        <f>E149</f>
        <v>0</v>
      </c>
      <c r="AB149" s="29">
        <f>F149</f>
        <v>0</v>
      </c>
    </row>
    <row r="150" spans="1:28" ht="32" hidden="1" x14ac:dyDescent="0.2">
      <c r="A150" s="2" t="s">
        <v>1095</v>
      </c>
      <c r="B150" s="2" t="s">
        <v>1132</v>
      </c>
      <c r="C150" s="2" t="s">
        <v>443</v>
      </c>
      <c r="D150" s="25" t="s">
        <v>444</v>
      </c>
      <c r="E150" s="29">
        <f>'Incident Management'!F24</f>
        <v>0</v>
      </c>
      <c r="F150" s="29">
        <f>'Incident Management'!G24</f>
        <v>0</v>
      </c>
      <c r="G150" s="2"/>
      <c r="H150" s="2"/>
      <c r="I150" s="31">
        <f t="shared" si="64"/>
        <v>0</v>
      </c>
      <c r="J150" s="2"/>
      <c r="K150" s="21">
        <v>17.5</v>
      </c>
      <c r="L150" s="29">
        <f t="shared" ref="L150:M154" si="67">E150</f>
        <v>0</v>
      </c>
      <c r="M150" s="29">
        <f t="shared" si="67"/>
        <v>0</v>
      </c>
      <c r="N150" s="21">
        <v>19.2</v>
      </c>
      <c r="O150" s="29">
        <f t="shared" ref="O150:O151" si="68">E150</f>
        <v>0</v>
      </c>
      <c r="P150" s="29">
        <f t="shared" ref="P150:P151" si="69">F150</f>
        <v>0</v>
      </c>
      <c r="Q150" s="21" t="s">
        <v>1139</v>
      </c>
      <c r="R150" s="29">
        <f>E150</f>
        <v>0</v>
      </c>
      <c r="S150" s="29">
        <f>F150</f>
        <v>0</v>
      </c>
      <c r="U150" s="29"/>
      <c r="V150" s="29"/>
      <c r="W150" s="21" t="s">
        <v>1140</v>
      </c>
      <c r="X150" s="29">
        <f t="shared" si="65"/>
        <v>0</v>
      </c>
      <c r="Y150" s="29">
        <f t="shared" si="66"/>
        <v>0</v>
      </c>
      <c r="Z150" s="2"/>
    </row>
    <row r="151" spans="1:28" ht="32" hidden="1" x14ac:dyDescent="0.2">
      <c r="A151" s="2" t="s">
        <v>1095</v>
      </c>
      <c r="B151" s="2" t="s">
        <v>1132</v>
      </c>
      <c r="C151" s="2" t="s">
        <v>445</v>
      </c>
      <c r="D151" s="25" t="s">
        <v>446</v>
      </c>
      <c r="E151" s="29">
        <f>'Incident Management'!F25</f>
        <v>0</v>
      </c>
      <c r="F151" s="29">
        <f>'Incident Management'!G25</f>
        <v>0</v>
      </c>
      <c r="G151" s="2"/>
      <c r="H151" s="31">
        <f t="shared" ref="H151:H154" si="70">F151</f>
        <v>0</v>
      </c>
      <c r="I151" s="2"/>
      <c r="J151" s="2"/>
      <c r="K151" s="21">
        <v>17.100000000000001</v>
      </c>
      <c r="L151" s="29">
        <f t="shared" si="67"/>
        <v>0</v>
      </c>
      <c r="M151" s="29">
        <f t="shared" si="67"/>
        <v>0</v>
      </c>
      <c r="N151" s="21">
        <v>19.3</v>
      </c>
      <c r="O151" s="29">
        <f t="shared" si="68"/>
        <v>0</v>
      </c>
      <c r="P151" s="29">
        <f t="shared" si="69"/>
        <v>0</v>
      </c>
      <c r="W151" s="21" t="s">
        <v>1141</v>
      </c>
      <c r="X151" s="29">
        <f t="shared" si="65"/>
        <v>0</v>
      </c>
      <c r="Y151" s="29">
        <f t="shared" si="66"/>
        <v>0</v>
      </c>
      <c r="Z151" s="2"/>
    </row>
    <row r="152" spans="1:28" ht="32" hidden="1" x14ac:dyDescent="0.2">
      <c r="A152" s="2" t="s">
        <v>1095</v>
      </c>
      <c r="B152" s="2" t="s">
        <v>1132</v>
      </c>
      <c r="C152" s="2" t="s">
        <v>447</v>
      </c>
      <c r="D152" s="25" t="s">
        <v>448</v>
      </c>
      <c r="E152" s="29">
        <f>'Incident Management'!F26</f>
        <v>0</v>
      </c>
      <c r="F152" s="29">
        <f>'Incident Management'!G26</f>
        <v>0</v>
      </c>
      <c r="G152" s="2"/>
      <c r="H152" s="31">
        <f t="shared" si="70"/>
        <v>0</v>
      </c>
      <c r="I152" s="2"/>
      <c r="J152" s="2"/>
      <c r="K152" s="21">
        <v>17.600000000000001</v>
      </c>
      <c r="L152" s="29">
        <f t="shared" si="67"/>
        <v>0</v>
      </c>
      <c r="M152" s="29">
        <f t="shared" si="67"/>
        <v>0</v>
      </c>
      <c r="N152" s="30"/>
      <c r="O152" s="29"/>
      <c r="P152" s="29"/>
      <c r="W152" s="21"/>
      <c r="X152" s="29">
        <f t="shared" si="65"/>
        <v>0</v>
      </c>
      <c r="Y152" s="29">
        <f t="shared" si="66"/>
        <v>0</v>
      </c>
      <c r="Z152" s="2"/>
    </row>
    <row r="153" spans="1:28" ht="32" hidden="1" x14ac:dyDescent="0.2">
      <c r="A153" s="2" t="s">
        <v>1095</v>
      </c>
      <c r="B153" s="2" t="s">
        <v>1132</v>
      </c>
      <c r="C153" s="2" t="s">
        <v>449</v>
      </c>
      <c r="D153" s="25" t="s">
        <v>450</v>
      </c>
      <c r="E153" s="29">
        <f>'Incident Management'!F27</f>
        <v>0</v>
      </c>
      <c r="F153" s="29">
        <f>'Incident Management'!G27</f>
        <v>0</v>
      </c>
      <c r="G153" s="2"/>
      <c r="H153" s="31">
        <f t="shared" si="70"/>
        <v>0</v>
      </c>
      <c r="I153" s="2"/>
      <c r="J153" s="2"/>
      <c r="K153" s="21">
        <v>17.3</v>
      </c>
      <c r="L153" s="29">
        <f t="shared" si="67"/>
        <v>0</v>
      </c>
      <c r="M153" s="29">
        <f t="shared" si="67"/>
        <v>0</v>
      </c>
      <c r="N153" s="21" t="s">
        <v>1142</v>
      </c>
      <c r="O153" s="29">
        <f t="shared" ref="O153:O154" si="71">E153</f>
        <v>0</v>
      </c>
      <c r="P153" s="29">
        <f t="shared" ref="P153:P154" si="72">F153</f>
        <v>0</v>
      </c>
      <c r="Q153" s="21" t="s">
        <v>1143</v>
      </c>
      <c r="R153" s="29">
        <f t="shared" ref="R153:R154" si="73">E153</f>
        <v>0</v>
      </c>
      <c r="S153" s="29">
        <f t="shared" ref="S153:S154" si="74">F153</f>
        <v>0</v>
      </c>
      <c r="U153" s="29"/>
      <c r="V153" s="29"/>
      <c r="W153" s="21" t="s">
        <v>1144</v>
      </c>
      <c r="X153" s="29">
        <f t="shared" si="65"/>
        <v>0</v>
      </c>
      <c r="Y153" s="29">
        <f t="shared" si="66"/>
        <v>0</v>
      </c>
      <c r="Z153" s="21" t="s">
        <v>1145</v>
      </c>
      <c r="AA153" s="29">
        <f>E153</f>
        <v>0</v>
      </c>
      <c r="AB153" s="29">
        <f>F153</f>
        <v>0</v>
      </c>
    </row>
    <row r="154" spans="1:28" ht="64" hidden="1" x14ac:dyDescent="0.2">
      <c r="A154" s="2" t="s">
        <v>1095</v>
      </c>
      <c r="B154" s="2" t="s">
        <v>1132</v>
      </c>
      <c r="C154" s="2" t="s">
        <v>451</v>
      </c>
      <c r="D154" s="25" t="s">
        <v>452</v>
      </c>
      <c r="E154" s="29">
        <f>'Incident Management'!F28</f>
        <v>0</v>
      </c>
      <c r="F154" s="29">
        <f>'Incident Management'!G28</f>
        <v>0</v>
      </c>
      <c r="G154" s="2"/>
      <c r="H154" s="31">
        <f t="shared" si="70"/>
        <v>0</v>
      </c>
      <c r="I154" s="2"/>
      <c r="J154" s="2"/>
      <c r="K154" s="21">
        <v>17.2</v>
      </c>
      <c r="L154" s="29">
        <f t="shared" si="67"/>
        <v>0</v>
      </c>
      <c r="M154" s="29">
        <f t="shared" si="67"/>
        <v>0</v>
      </c>
      <c r="N154" s="21">
        <v>19.5</v>
      </c>
      <c r="O154" s="29">
        <f t="shared" si="71"/>
        <v>0</v>
      </c>
      <c r="P154" s="29">
        <f t="shared" si="72"/>
        <v>0</v>
      </c>
      <c r="Q154" s="21" t="s">
        <v>1146</v>
      </c>
      <c r="R154" s="29">
        <f t="shared" si="73"/>
        <v>0</v>
      </c>
      <c r="S154" s="29">
        <f t="shared" si="74"/>
        <v>0</v>
      </c>
      <c r="T154" s="21" t="s">
        <v>1459</v>
      </c>
      <c r="U154" s="29">
        <f>E154</f>
        <v>0</v>
      </c>
      <c r="V154" s="29">
        <f>F154</f>
        <v>0</v>
      </c>
      <c r="W154" s="21" t="s">
        <v>1147</v>
      </c>
      <c r="X154" s="29">
        <f t="shared" si="65"/>
        <v>0</v>
      </c>
      <c r="Y154" s="29">
        <f t="shared" si="66"/>
        <v>0</v>
      </c>
      <c r="Z154" s="2"/>
    </row>
    <row r="155" spans="1:28" ht="32" hidden="1" x14ac:dyDescent="0.2">
      <c r="A155" s="2" t="s">
        <v>1095</v>
      </c>
      <c r="B155" s="2" t="s">
        <v>1132</v>
      </c>
      <c r="C155" s="2" t="s">
        <v>453</v>
      </c>
      <c r="D155" s="25" t="s">
        <v>454</v>
      </c>
      <c r="E155" s="29">
        <f>'Incident Management'!F29</f>
        <v>0</v>
      </c>
      <c r="F155" s="29">
        <f>'Incident Management'!G29</f>
        <v>0</v>
      </c>
      <c r="G155" s="2"/>
      <c r="H155" s="2"/>
      <c r="I155" s="31">
        <f t="shared" ref="I155:I156" si="75">F155</f>
        <v>0</v>
      </c>
      <c r="J155" s="2"/>
      <c r="K155"/>
      <c r="L155" s="2"/>
      <c r="M155" s="2"/>
      <c r="N155"/>
      <c r="Q155"/>
      <c r="Z155" s="2"/>
    </row>
    <row r="156" spans="1:28" ht="32" hidden="1" x14ac:dyDescent="0.2">
      <c r="A156" s="2" t="s">
        <v>1095</v>
      </c>
      <c r="B156" s="2" t="s">
        <v>1132</v>
      </c>
      <c r="C156" s="2" t="s">
        <v>455</v>
      </c>
      <c r="D156" s="25" t="s">
        <v>456</v>
      </c>
      <c r="E156" s="29">
        <f>'Incident Management'!F30</f>
        <v>0</v>
      </c>
      <c r="F156" s="29">
        <f>'Incident Management'!G30</f>
        <v>0</v>
      </c>
      <c r="G156" s="2"/>
      <c r="H156" s="2"/>
      <c r="I156" s="31">
        <f t="shared" si="75"/>
        <v>0</v>
      </c>
      <c r="J156" s="2"/>
      <c r="K156"/>
      <c r="L156" s="2"/>
      <c r="M156" s="2"/>
      <c r="Q156" s="21" t="s">
        <v>1148</v>
      </c>
      <c r="R156" s="29">
        <f t="shared" ref="R156:R157" si="76">E156</f>
        <v>0</v>
      </c>
      <c r="S156" s="29">
        <f t="shared" ref="S156:S157" si="77">F156</f>
        <v>0</v>
      </c>
      <c r="T156" s="21">
        <v>6.8</v>
      </c>
      <c r="U156" s="29">
        <f>E156</f>
        <v>0</v>
      </c>
      <c r="V156" s="29">
        <f>F156</f>
        <v>0</v>
      </c>
      <c r="W156" s="2"/>
      <c r="Z156" s="2"/>
    </row>
    <row r="157" spans="1:28" ht="32" hidden="1" x14ac:dyDescent="0.2">
      <c r="A157" s="2" t="s">
        <v>1095</v>
      </c>
      <c r="B157" s="2" t="s">
        <v>1132</v>
      </c>
      <c r="C157" s="2" t="s">
        <v>457</v>
      </c>
      <c r="D157" s="25" t="s">
        <v>458</v>
      </c>
      <c r="E157" s="29">
        <f>'Incident Management'!F31</f>
        <v>0</v>
      </c>
      <c r="F157" s="29">
        <f>'Incident Management'!G31</f>
        <v>0</v>
      </c>
      <c r="G157" s="2"/>
      <c r="H157" s="31">
        <f>F157</f>
        <v>0</v>
      </c>
      <c r="I157" s="2"/>
      <c r="J157" s="2"/>
      <c r="K157"/>
      <c r="L157" s="2"/>
      <c r="M157" s="2"/>
      <c r="Q157" s="21" t="s">
        <v>1149</v>
      </c>
      <c r="R157" s="29">
        <f t="shared" si="76"/>
        <v>0</v>
      </c>
      <c r="S157" s="29">
        <f t="shared" si="77"/>
        <v>0</v>
      </c>
      <c r="U157" s="29"/>
      <c r="V157" s="29"/>
      <c r="W157" s="2"/>
      <c r="Z157" s="2"/>
    </row>
    <row r="158" spans="1:28" ht="32" hidden="1" x14ac:dyDescent="0.2">
      <c r="A158" s="2" t="s">
        <v>1095</v>
      </c>
      <c r="B158" s="2" t="s">
        <v>1132</v>
      </c>
      <c r="C158" s="2" t="s">
        <v>459</v>
      </c>
      <c r="D158" s="25" t="s">
        <v>460</v>
      </c>
      <c r="E158" s="29">
        <f>'Incident Management'!F32</f>
        <v>0</v>
      </c>
      <c r="F158" s="29">
        <f>'Incident Management'!G32</f>
        <v>0</v>
      </c>
      <c r="G158" s="2"/>
      <c r="H158" s="2"/>
      <c r="I158" s="31">
        <f t="shared" ref="I158:I160" si="78">F158</f>
        <v>0</v>
      </c>
      <c r="J158" s="2"/>
      <c r="K158"/>
      <c r="L158" s="2"/>
      <c r="M158" s="2"/>
      <c r="W158" s="2"/>
      <c r="Z158" s="21" t="s">
        <v>1150</v>
      </c>
      <c r="AA158" s="29">
        <f>E158</f>
        <v>0</v>
      </c>
      <c r="AB158" s="29">
        <f>F158</f>
        <v>0</v>
      </c>
    </row>
    <row r="159" spans="1:28" ht="32" hidden="1" x14ac:dyDescent="0.2">
      <c r="A159" s="2" t="s">
        <v>1095</v>
      </c>
      <c r="B159" s="2" t="s">
        <v>1132</v>
      </c>
      <c r="C159" s="2" t="s">
        <v>461</v>
      </c>
      <c r="D159" s="25" t="s">
        <v>462</v>
      </c>
      <c r="E159" s="29">
        <f>'Incident Management'!F33</f>
        <v>0</v>
      </c>
      <c r="F159" s="29">
        <f>'Incident Management'!G33</f>
        <v>0</v>
      </c>
      <c r="G159" s="2"/>
      <c r="H159" s="2"/>
      <c r="I159" s="31">
        <f t="shared" si="78"/>
        <v>0</v>
      </c>
      <c r="J159" s="2"/>
      <c r="K159" s="21">
        <v>17.7</v>
      </c>
      <c r="L159" s="29">
        <f>E159</f>
        <v>0</v>
      </c>
      <c r="M159" s="29">
        <f>F159</f>
        <v>0</v>
      </c>
      <c r="N159" s="21">
        <v>19.7</v>
      </c>
      <c r="O159" s="29">
        <f t="shared" ref="O159:O161" si="79">E159</f>
        <v>0</v>
      </c>
      <c r="P159" s="29">
        <f t="shared" ref="P159:P161" si="80">F159</f>
        <v>0</v>
      </c>
      <c r="Q159" s="21" t="s">
        <v>1151</v>
      </c>
      <c r="R159" s="29">
        <f>E159</f>
        <v>0</v>
      </c>
      <c r="S159" s="29">
        <f>F159</f>
        <v>0</v>
      </c>
      <c r="U159" s="29"/>
      <c r="V159" s="29"/>
      <c r="W159" s="21" t="s">
        <v>1152</v>
      </c>
      <c r="X159" s="29">
        <f>E159</f>
        <v>0</v>
      </c>
      <c r="Y159" s="29">
        <f>F159</f>
        <v>0</v>
      </c>
      <c r="Z159" s="21" t="s">
        <v>1153</v>
      </c>
      <c r="AA159" s="29">
        <f>E159</f>
        <v>0</v>
      </c>
      <c r="AB159" s="29">
        <f>F159</f>
        <v>0</v>
      </c>
    </row>
    <row r="160" spans="1:28" ht="32" hidden="1" x14ac:dyDescent="0.2">
      <c r="A160" s="2" t="s">
        <v>1095</v>
      </c>
      <c r="B160" s="2" t="s">
        <v>1132</v>
      </c>
      <c r="C160" s="2" t="s">
        <v>463</v>
      </c>
      <c r="D160" s="25" t="s">
        <v>464</v>
      </c>
      <c r="E160" s="29">
        <f>'Incident Management'!F34</f>
        <v>0</v>
      </c>
      <c r="F160" s="29">
        <f>'Incident Management'!G34</f>
        <v>0</v>
      </c>
      <c r="G160" s="2"/>
      <c r="H160" s="2"/>
      <c r="I160" s="31">
        <f t="shared" si="78"/>
        <v>0</v>
      </c>
      <c r="J160" s="2"/>
      <c r="K160"/>
      <c r="L160" s="2"/>
      <c r="M160" s="2"/>
      <c r="N160" s="21">
        <v>19.8</v>
      </c>
      <c r="O160" s="29">
        <f t="shared" si="79"/>
        <v>0</v>
      </c>
      <c r="P160" s="29">
        <f t="shared" si="80"/>
        <v>0</v>
      </c>
      <c r="W160" s="2"/>
      <c r="Z160" s="2"/>
    </row>
    <row r="161" spans="1:28" ht="64" hidden="1" x14ac:dyDescent="0.2">
      <c r="A161" s="2" t="s">
        <v>1095</v>
      </c>
      <c r="B161" s="2" t="s">
        <v>1132</v>
      </c>
      <c r="C161" s="2" t="s">
        <v>465</v>
      </c>
      <c r="D161" s="25" t="s">
        <v>466</v>
      </c>
      <c r="E161" s="29">
        <f>'Incident Management'!F35</f>
        <v>0</v>
      </c>
      <c r="F161" s="29">
        <f>'Incident Management'!G35</f>
        <v>0</v>
      </c>
      <c r="G161" s="2"/>
      <c r="H161" s="31">
        <f>F161</f>
        <v>0</v>
      </c>
      <c r="I161" s="2"/>
      <c r="J161" s="2"/>
      <c r="K161" s="21">
        <v>17.899999999999999</v>
      </c>
      <c r="L161" s="29">
        <f>E161</f>
        <v>0</v>
      </c>
      <c r="M161" s="29">
        <f>F161</f>
        <v>0</v>
      </c>
      <c r="N161" s="21">
        <v>19.8</v>
      </c>
      <c r="O161" s="29">
        <f t="shared" si="79"/>
        <v>0</v>
      </c>
      <c r="P161" s="29">
        <f t="shared" si="80"/>
        <v>0</v>
      </c>
      <c r="Q161" s="21" t="s">
        <v>1154</v>
      </c>
      <c r="R161" s="29">
        <f t="shared" ref="R161:R163" si="81">E161</f>
        <v>0</v>
      </c>
      <c r="S161" s="29">
        <f t="shared" ref="S161:S163" si="82">F161</f>
        <v>0</v>
      </c>
      <c r="U161" s="29"/>
      <c r="V161" s="29"/>
      <c r="W161" s="2"/>
      <c r="Z161" s="2"/>
    </row>
    <row r="162" spans="1:28" ht="32" hidden="1" x14ac:dyDescent="0.2">
      <c r="A162" s="2" t="s">
        <v>1095</v>
      </c>
      <c r="B162" s="2" t="s">
        <v>1132</v>
      </c>
      <c r="C162" s="2" t="s">
        <v>467</v>
      </c>
      <c r="D162" s="25" t="s">
        <v>468</v>
      </c>
      <c r="E162" s="29">
        <f>'Incident Management'!F36</f>
        <v>0</v>
      </c>
      <c r="F162" s="29">
        <f>'Incident Management'!G36</f>
        <v>0</v>
      </c>
      <c r="G162" s="2"/>
      <c r="H162" s="2"/>
      <c r="I162" s="31">
        <f t="shared" ref="I162:I164" si="83">F162</f>
        <v>0</v>
      </c>
      <c r="J162" s="2"/>
      <c r="K162" s="21">
        <v>17.8</v>
      </c>
      <c r="L162" s="29">
        <f>E162</f>
        <v>0</v>
      </c>
      <c r="M162" s="29">
        <f>F162</f>
        <v>0</v>
      </c>
      <c r="Q162" s="21" t="s">
        <v>1155</v>
      </c>
      <c r="R162" s="29">
        <f t="shared" si="81"/>
        <v>0</v>
      </c>
      <c r="S162" s="29">
        <f t="shared" si="82"/>
        <v>0</v>
      </c>
      <c r="T162" s="21">
        <v>5.27</v>
      </c>
      <c r="U162" s="29">
        <f>E162</f>
        <v>0</v>
      </c>
      <c r="V162" s="29">
        <f>F162</f>
        <v>0</v>
      </c>
      <c r="W162" s="2"/>
      <c r="Z162" s="21" t="s">
        <v>1156</v>
      </c>
      <c r="AA162" s="29">
        <f>E162</f>
        <v>0</v>
      </c>
      <c r="AB162" s="29">
        <f>F162</f>
        <v>0</v>
      </c>
    </row>
    <row r="163" spans="1:28" ht="32" hidden="1" x14ac:dyDescent="0.2">
      <c r="A163" s="2" t="s">
        <v>1095</v>
      </c>
      <c r="B163" s="2" t="s">
        <v>1132</v>
      </c>
      <c r="C163" s="2" t="s">
        <v>469</v>
      </c>
      <c r="D163" s="25" t="s">
        <v>470</v>
      </c>
      <c r="E163" s="29">
        <f>'Incident Management'!F37</f>
        <v>0</v>
      </c>
      <c r="F163" s="29">
        <f>'Incident Management'!G37</f>
        <v>0</v>
      </c>
      <c r="G163" s="2"/>
      <c r="H163" s="2"/>
      <c r="I163" s="31">
        <f t="shared" si="83"/>
        <v>0</v>
      </c>
      <c r="J163" s="2"/>
      <c r="K163"/>
      <c r="L163" s="2"/>
      <c r="M163" s="2"/>
      <c r="Q163" s="21" t="s">
        <v>1157</v>
      </c>
      <c r="R163" s="29">
        <f t="shared" si="81"/>
        <v>0</v>
      </c>
      <c r="S163" s="29">
        <f t="shared" si="82"/>
        <v>0</v>
      </c>
      <c r="U163" s="29"/>
      <c r="V163" s="29"/>
      <c r="W163" s="2"/>
      <c r="Z163" s="21" t="s">
        <v>1158</v>
      </c>
      <c r="AA163" s="29">
        <f>E163</f>
        <v>0</v>
      </c>
      <c r="AB163" s="29">
        <f>F163</f>
        <v>0</v>
      </c>
    </row>
    <row r="164" spans="1:28" ht="32" hidden="1" x14ac:dyDescent="0.2">
      <c r="A164" s="2" t="s">
        <v>17</v>
      </c>
      <c r="B164" s="2" t="s">
        <v>1159</v>
      </c>
      <c r="C164" s="2" t="s">
        <v>472</v>
      </c>
      <c r="D164" s="20" t="s">
        <v>473</v>
      </c>
      <c r="E164" s="29">
        <f>Privacy!F21</f>
        <v>0</v>
      </c>
      <c r="F164" s="29">
        <f>Privacy!G21</f>
        <v>0</v>
      </c>
      <c r="G164" s="2"/>
      <c r="H164" s="2"/>
      <c r="I164" s="31">
        <f t="shared" si="83"/>
        <v>0</v>
      </c>
      <c r="K164"/>
      <c r="L164" s="2"/>
      <c r="M164" s="2"/>
      <c r="Q164"/>
    </row>
    <row r="165" spans="1:28" ht="32" hidden="1" x14ac:dyDescent="0.2">
      <c r="A165" s="2" t="s">
        <v>17</v>
      </c>
      <c r="B165" s="2" t="s">
        <v>1159</v>
      </c>
      <c r="C165" s="2" t="s">
        <v>475</v>
      </c>
      <c r="D165" s="20" t="s">
        <v>476</v>
      </c>
      <c r="E165" s="29">
        <f>Privacy!F22</f>
        <v>0</v>
      </c>
      <c r="F165" s="29">
        <f>Privacy!G22</f>
        <v>0</v>
      </c>
      <c r="G165" s="31">
        <f t="shared" ref="G165:G166" si="84">F165</f>
        <v>0</v>
      </c>
      <c r="H165" s="2"/>
      <c r="I165" s="2"/>
      <c r="J165" s="2"/>
      <c r="K165"/>
      <c r="L165" s="2"/>
      <c r="M165" s="2"/>
      <c r="Q165"/>
    </row>
    <row r="166" spans="1:28" ht="32" hidden="1" x14ac:dyDescent="0.2">
      <c r="A166" s="2" t="s">
        <v>17</v>
      </c>
      <c r="B166" s="2" t="s">
        <v>1159</v>
      </c>
      <c r="C166" s="2" t="s">
        <v>477</v>
      </c>
      <c r="D166" s="20" t="s">
        <v>478</v>
      </c>
      <c r="E166" s="29">
        <f>Privacy!F23</f>
        <v>0</v>
      </c>
      <c r="F166" s="29">
        <f>Privacy!G23</f>
        <v>0</v>
      </c>
      <c r="G166" s="31">
        <f t="shared" si="84"/>
        <v>0</v>
      </c>
      <c r="H166" s="2"/>
      <c r="I166" s="2"/>
      <c r="J166" s="2"/>
      <c r="K166"/>
      <c r="L166" s="2"/>
      <c r="M166" s="2"/>
      <c r="Q166"/>
    </row>
    <row r="167" spans="1:28" ht="32" hidden="1" x14ac:dyDescent="0.2">
      <c r="A167" s="2" t="s">
        <v>17</v>
      </c>
      <c r="B167" s="2" t="s">
        <v>1159</v>
      </c>
      <c r="C167" s="2" t="s">
        <v>479</v>
      </c>
      <c r="D167" s="20" t="s">
        <v>1160</v>
      </c>
      <c r="E167" s="29">
        <f>Privacy!F24</f>
        <v>0</v>
      </c>
      <c r="F167" s="29">
        <f>Privacy!G24</f>
        <v>0</v>
      </c>
      <c r="G167" s="2"/>
      <c r="H167" s="31">
        <f t="shared" ref="H167:H169" si="85">F167</f>
        <v>0</v>
      </c>
      <c r="I167" s="2"/>
      <c r="J167" s="2"/>
      <c r="K167"/>
      <c r="L167" s="2"/>
      <c r="M167" s="2"/>
      <c r="Q167"/>
    </row>
    <row r="168" spans="1:28" ht="32" hidden="1" x14ac:dyDescent="0.2">
      <c r="A168" s="2" t="s">
        <v>17</v>
      </c>
      <c r="B168" s="2" t="s">
        <v>1159</v>
      </c>
      <c r="C168" s="2" t="s">
        <v>481</v>
      </c>
      <c r="D168" s="20" t="s">
        <v>482</v>
      </c>
      <c r="E168" s="29">
        <f>Privacy!F25</f>
        <v>0</v>
      </c>
      <c r="F168" s="29">
        <f>Privacy!G25</f>
        <v>0</v>
      </c>
      <c r="G168" s="2"/>
      <c r="H168" s="31">
        <f t="shared" si="85"/>
        <v>0</v>
      </c>
      <c r="I168" s="2"/>
      <c r="J168" s="2"/>
      <c r="K168"/>
      <c r="L168" s="2"/>
      <c r="M168" s="2"/>
      <c r="Q168"/>
    </row>
    <row r="169" spans="1:28" ht="32" hidden="1" x14ac:dyDescent="0.2">
      <c r="A169" s="2" t="s">
        <v>17</v>
      </c>
      <c r="B169" s="2" t="s">
        <v>1159</v>
      </c>
      <c r="C169" s="2" t="s">
        <v>483</v>
      </c>
      <c r="D169" s="20" t="s">
        <v>484</v>
      </c>
      <c r="E169" s="29">
        <f>Privacy!F26</f>
        <v>0</v>
      </c>
      <c r="F169" s="29">
        <f>Privacy!G26</f>
        <v>0</v>
      </c>
      <c r="G169" s="2"/>
      <c r="H169" s="31">
        <f t="shared" si="85"/>
        <v>0</v>
      </c>
      <c r="I169" s="2"/>
      <c r="J169" s="2"/>
      <c r="K169"/>
      <c r="L169" s="2"/>
      <c r="M169" s="2"/>
      <c r="Q169"/>
    </row>
    <row r="170" spans="1:28" ht="32" hidden="1" x14ac:dyDescent="0.2">
      <c r="A170" s="2" t="s">
        <v>17</v>
      </c>
      <c r="B170" s="2" t="s">
        <v>1159</v>
      </c>
      <c r="C170" s="2" t="s">
        <v>485</v>
      </c>
      <c r="D170" s="20" t="s">
        <v>486</v>
      </c>
      <c r="E170" s="29">
        <f>Privacy!F27</f>
        <v>0</v>
      </c>
      <c r="F170" s="29">
        <f>Privacy!G27</f>
        <v>0</v>
      </c>
      <c r="G170" s="2"/>
      <c r="H170" s="2"/>
      <c r="I170" s="31">
        <f t="shared" ref="I170:I172" si="86">F170</f>
        <v>0</v>
      </c>
      <c r="J170" s="2"/>
      <c r="K170"/>
      <c r="L170" s="2"/>
      <c r="M170" s="2"/>
      <c r="Q170"/>
    </row>
    <row r="171" spans="1:28" ht="32" hidden="1" x14ac:dyDescent="0.2">
      <c r="A171" s="2" t="s">
        <v>17</v>
      </c>
      <c r="B171" s="2" t="s">
        <v>1159</v>
      </c>
      <c r="C171" s="2" t="s">
        <v>487</v>
      </c>
      <c r="D171" s="20" t="s">
        <v>488</v>
      </c>
      <c r="E171" s="29">
        <f>Privacy!F28</f>
        <v>0</v>
      </c>
      <c r="F171" s="29">
        <f>Privacy!G28</f>
        <v>0</v>
      </c>
      <c r="G171" s="2"/>
      <c r="H171" s="2"/>
      <c r="I171" s="31">
        <f t="shared" si="86"/>
        <v>0</v>
      </c>
      <c r="J171" s="2"/>
      <c r="K171"/>
      <c r="L171" s="2"/>
      <c r="M171" s="2"/>
      <c r="Q171"/>
    </row>
    <row r="172" spans="1:28" ht="32" hidden="1" x14ac:dyDescent="0.2">
      <c r="A172" s="2" t="s">
        <v>17</v>
      </c>
      <c r="B172" s="2" t="s">
        <v>1159</v>
      </c>
      <c r="C172" s="2" t="s">
        <v>489</v>
      </c>
      <c r="D172" s="20" t="s">
        <v>490</v>
      </c>
      <c r="E172" s="29">
        <f>Privacy!F29</f>
        <v>0</v>
      </c>
      <c r="F172" s="29">
        <f>Privacy!G29</f>
        <v>0</v>
      </c>
      <c r="G172" s="2"/>
      <c r="H172" s="2"/>
      <c r="I172" s="31">
        <f t="shared" si="86"/>
        <v>0</v>
      </c>
      <c r="J172" s="2"/>
      <c r="K172"/>
      <c r="L172" s="2"/>
      <c r="M172" s="2"/>
      <c r="Q172"/>
    </row>
    <row r="173" spans="1:28" ht="32" hidden="1" x14ac:dyDescent="0.2">
      <c r="A173" s="2" t="s">
        <v>17</v>
      </c>
      <c r="B173" s="2" t="s">
        <v>1159</v>
      </c>
      <c r="C173" s="2" t="s">
        <v>491</v>
      </c>
      <c r="D173" s="20" t="s">
        <v>492</v>
      </c>
      <c r="E173" s="29">
        <f>Privacy!F30</f>
        <v>0</v>
      </c>
      <c r="F173" s="29">
        <f>Privacy!G30</f>
        <v>0</v>
      </c>
      <c r="G173" s="2"/>
      <c r="H173" s="31">
        <f>F173</f>
        <v>0</v>
      </c>
      <c r="I173" s="2"/>
      <c r="J173" s="2"/>
      <c r="K173"/>
      <c r="L173" s="2"/>
      <c r="M173" s="2"/>
      <c r="Q173"/>
    </row>
    <row r="174" spans="1:28" ht="32" hidden="1" x14ac:dyDescent="0.2">
      <c r="A174" s="2" t="s">
        <v>17</v>
      </c>
      <c r="B174" s="2" t="s">
        <v>1159</v>
      </c>
      <c r="C174" s="2" t="s">
        <v>493</v>
      </c>
      <c r="D174" s="20" t="s">
        <v>494</v>
      </c>
      <c r="E174" s="29">
        <f>Privacy!F31</f>
        <v>0</v>
      </c>
      <c r="F174" s="29">
        <f>Privacy!G31</f>
        <v>0</v>
      </c>
      <c r="G174" s="2"/>
      <c r="H174" s="2"/>
      <c r="I174" s="31">
        <f>F174</f>
        <v>0</v>
      </c>
      <c r="J174" s="2"/>
      <c r="K174"/>
      <c r="L174" s="2"/>
      <c r="M174" s="2"/>
      <c r="Q174"/>
      <c r="Z174" s="21" t="s">
        <v>1161</v>
      </c>
      <c r="AA174" s="29">
        <f>E174</f>
        <v>0</v>
      </c>
      <c r="AB174" s="29">
        <f>F174</f>
        <v>0</v>
      </c>
    </row>
    <row r="175" spans="1:28" ht="32" hidden="1" x14ac:dyDescent="0.2">
      <c r="A175" s="2" t="s">
        <v>17</v>
      </c>
      <c r="B175" s="2" t="s">
        <v>1159</v>
      </c>
      <c r="C175" s="2" t="s">
        <v>495</v>
      </c>
      <c r="D175" s="20" t="s">
        <v>496</v>
      </c>
      <c r="E175" s="29">
        <f>Privacy!F32</f>
        <v>0</v>
      </c>
      <c r="F175" s="29">
        <f>Privacy!G32</f>
        <v>0</v>
      </c>
      <c r="G175" s="2"/>
      <c r="H175" s="31">
        <f>F175</f>
        <v>0</v>
      </c>
      <c r="I175" s="2"/>
      <c r="J175" s="2"/>
      <c r="K175"/>
      <c r="L175" s="2"/>
      <c r="M175" s="2"/>
      <c r="Q175"/>
    </row>
    <row r="176" spans="1:28" ht="32" hidden="1" x14ac:dyDescent="0.2">
      <c r="A176" s="2" t="s">
        <v>17</v>
      </c>
      <c r="B176" s="2" t="s">
        <v>1159</v>
      </c>
      <c r="C176" s="2" t="s">
        <v>497</v>
      </c>
      <c r="D176" s="20" t="s">
        <v>498</v>
      </c>
      <c r="E176" s="29">
        <f>Privacy!F33</f>
        <v>0</v>
      </c>
      <c r="F176" s="29">
        <f>Privacy!G33</f>
        <v>0</v>
      </c>
      <c r="G176" s="2"/>
      <c r="H176" s="2"/>
      <c r="I176" s="31">
        <f>F176</f>
        <v>0</v>
      </c>
      <c r="J176" s="2"/>
      <c r="K176"/>
      <c r="L176" s="2"/>
      <c r="M176" s="2"/>
      <c r="Q176"/>
    </row>
    <row r="177" spans="1:28" ht="32" hidden="1" x14ac:dyDescent="0.2">
      <c r="A177" s="2" t="s">
        <v>17</v>
      </c>
      <c r="B177" s="2" t="s">
        <v>1159</v>
      </c>
      <c r="C177" s="2" t="s">
        <v>499</v>
      </c>
      <c r="D177" s="20" t="s">
        <v>500</v>
      </c>
      <c r="E177" s="29">
        <f>Privacy!F34</f>
        <v>0</v>
      </c>
      <c r="F177" s="29">
        <f>Privacy!G34</f>
        <v>0</v>
      </c>
      <c r="G177" s="2"/>
      <c r="H177" s="31">
        <f t="shared" ref="H177:H178" si="87">F177</f>
        <v>0</v>
      </c>
      <c r="I177" s="2"/>
      <c r="J177" s="2"/>
      <c r="K177"/>
      <c r="L177" s="2"/>
      <c r="M177" s="2"/>
      <c r="Q177"/>
    </row>
    <row r="178" spans="1:28" ht="32" hidden="1" x14ac:dyDescent="0.2">
      <c r="A178" s="2" t="s">
        <v>17</v>
      </c>
      <c r="B178" s="2" t="s">
        <v>1159</v>
      </c>
      <c r="C178" s="2" t="s">
        <v>501</v>
      </c>
      <c r="D178" s="20" t="s">
        <v>502</v>
      </c>
      <c r="E178" s="29">
        <f>Privacy!F35</f>
        <v>0</v>
      </c>
      <c r="F178" s="29">
        <f>Privacy!G35</f>
        <v>0</v>
      </c>
      <c r="G178" s="2"/>
      <c r="H178" s="31">
        <f t="shared" si="87"/>
        <v>0</v>
      </c>
      <c r="I178" s="2"/>
      <c r="J178" s="2"/>
      <c r="K178"/>
      <c r="L178" s="2"/>
      <c r="M178" s="2"/>
      <c r="Q178"/>
    </row>
    <row r="179" spans="1:28" ht="32" hidden="1" x14ac:dyDescent="0.2">
      <c r="A179" s="2" t="s">
        <v>1162</v>
      </c>
      <c r="B179" s="2" t="s">
        <v>1163</v>
      </c>
      <c r="C179" s="2" t="s">
        <v>504</v>
      </c>
      <c r="D179" s="20" t="s">
        <v>505</v>
      </c>
      <c r="E179" s="29">
        <f>'Asset Inventory'!F21</f>
        <v>0</v>
      </c>
      <c r="F179" s="29">
        <f>'Asset Inventory'!G21</f>
        <v>0</v>
      </c>
      <c r="G179" s="2"/>
      <c r="H179" s="2"/>
      <c r="I179" s="31">
        <f>F179</f>
        <v>0</v>
      </c>
      <c r="J179" s="2"/>
      <c r="K179" s="21">
        <v>1.1000000000000001</v>
      </c>
      <c r="L179" s="29">
        <f t="shared" ref="L179:L187" si="88">E179</f>
        <v>0</v>
      </c>
      <c r="M179" s="29">
        <f t="shared" ref="M179:M187" si="89">F179</f>
        <v>0</v>
      </c>
      <c r="N179" s="22">
        <v>1.4</v>
      </c>
      <c r="O179" s="29">
        <f t="shared" ref="O179:O198" si="90">E179</f>
        <v>0</v>
      </c>
      <c r="P179" s="29">
        <f t="shared" ref="P179:P198" si="91">F179</f>
        <v>0</v>
      </c>
      <c r="Q179" s="22" t="s">
        <v>1164</v>
      </c>
      <c r="R179" s="29">
        <f>E179</f>
        <v>0</v>
      </c>
      <c r="S179" s="29">
        <f>F179</f>
        <v>0</v>
      </c>
      <c r="T179" s="21" t="s">
        <v>1460</v>
      </c>
      <c r="U179" s="29">
        <f>E179</f>
        <v>0</v>
      </c>
      <c r="V179" s="29">
        <f>F179</f>
        <v>0</v>
      </c>
      <c r="W179" s="22" t="s">
        <v>1165</v>
      </c>
      <c r="X179" s="29">
        <f>E179</f>
        <v>0</v>
      </c>
      <c r="Y179" s="29">
        <f>F179</f>
        <v>0</v>
      </c>
    </row>
    <row r="180" spans="1:28" ht="48" hidden="1" x14ac:dyDescent="0.2">
      <c r="A180" s="2" t="s">
        <v>1162</v>
      </c>
      <c r="B180" s="2" t="s">
        <v>1163</v>
      </c>
      <c r="C180" s="2" t="s">
        <v>506</v>
      </c>
      <c r="D180" s="20" t="s">
        <v>507</v>
      </c>
      <c r="E180" s="29">
        <f>'Asset Inventory'!F22</f>
        <v>0</v>
      </c>
      <c r="F180" s="29">
        <f>'Asset Inventory'!G22</f>
        <v>0</v>
      </c>
      <c r="G180" s="31">
        <f t="shared" ref="G180:G183" si="92">F180</f>
        <v>0</v>
      </c>
      <c r="H180" s="2"/>
      <c r="I180" s="2"/>
      <c r="J180" s="2"/>
      <c r="K180" s="21">
        <v>1.1000000000000001</v>
      </c>
      <c r="L180" s="29">
        <f t="shared" si="88"/>
        <v>0</v>
      </c>
      <c r="M180" s="29">
        <f t="shared" si="89"/>
        <v>0</v>
      </c>
      <c r="N180" s="22">
        <v>1.5</v>
      </c>
      <c r="O180" s="29">
        <f t="shared" si="90"/>
        <v>0</v>
      </c>
      <c r="P180" s="29">
        <f t="shared" si="91"/>
        <v>0</v>
      </c>
      <c r="Q180"/>
    </row>
    <row r="181" spans="1:28" ht="48" hidden="1" x14ac:dyDescent="0.2">
      <c r="A181" s="2" t="s">
        <v>1162</v>
      </c>
      <c r="B181" s="2" t="s">
        <v>1163</v>
      </c>
      <c r="C181" s="2" t="s">
        <v>508</v>
      </c>
      <c r="D181" s="20" t="s">
        <v>509</v>
      </c>
      <c r="E181" s="29">
        <f>'Asset Inventory'!F23</f>
        <v>0</v>
      </c>
      <c r="F181" s="29">
        <f>'Asset Inventory'!G23</f>
        <v>0</v>
      </c>
      <c r="G181" s="31">
        <f t="shared" si="92"/>
        <v>0</v>
      </c>
      <c r="H181" s="2"/>
      <c r="I181" s="2"/>
      <c r="J181" s="2"/>
      <c r="K181" s="21">
        <v>1.1000000000000001</v>
      </c>
      <c r="L181" s="29">
        <f t="shared" si="88"/>
        <v>0</v>
      </c>
      <c r="M181" s="29">
        <f t="shared" si="89"/>
        <v>0</v>
      </c>
      <c r="N181" s="22">
        <v>1.5</v>
      </c>
      <c r="O181" s="29">
        <f t="shared" si="90"/>
        <v>0</v>
      </c>
      <c r="P181" s="29">
        <f t="shared" si="91"/>
        <v>0</v>
      </c>
      <c r="Q181" s="22" t="s">
        <v>1166</v>
      </c>
      <c r="R181" s="29">
        <f>E181</f>
        <v>0</v>
      </c>
      <c r="S181" s="29">
        <f>F181</f>
        <v>0</v>
      </c>
      <c r="U181" s="29"/>
      <c r="V181" s="29"/>
      <c r="W181" s="22" t="s">
        <v>1167</v>
      </c>
      <c r="X181" s="29">
        <f>E181</f>
        <v>0</v>
      </c>
      <c r="Y181" s="29">
        <f>F181</f>
        <v>0</v>
      </c>
    </row>
    <row r="182" spans="1:28" ht="32" hidden="1" x14ac:dyDescent="0.2">
      <c r="A182" s="2" t="s">
        <v>1162</v>
      </c>
      <c r="B182" s="2" t="s">
        <v>1163</v>
      </c>
      <c r="C182" s="2" t="s">
        <v>510</v>
      </c>
      <c r="D182" s="20" t="s">
        <v>511</v>
      </c>
      <c r="E182" s="29">
        <f>'Asset Inventory'!F24</f>
        <v>0</v>
      </c>
      <c r="F182" s="29">
        <f>'Asset Inventory'!G24</f>
        <v>0</v>
      </c>
      <c r="G182" s="31">
        <f t="shared" si="92"/>
        <v>0</v>
      </c>
      <c r="H182" s="2"/>
      <c r="I182" s="2"/>
      <c r="J182" s="2"/>
      <c r="K182" s="21">
        <v>1.3</v>
      </c>
      <c r="L182" s="29">
        <f t="shared" si="88"/>
        <v>0</v>
      </c>
      <c r="M182" s="29">
        <f t="shared" si="89"/>
        <v>0</v>
      </c>
      <c r="N182" s="21">
        <v>1.1000000000000001</v>
      </c>
      <c r="O182" s="29">
        <f t="shared" si="90"/>
        <v>0</v>
      </c>
      <c r="P182" s="29">
        <f t="shared" si="91"/>
        <v>0</v>
      </c>
      <c r="Q182"/>
    </row>
    <row r="183" spans="1:28" ht="32" hidden="1" x14ac:dyDescent="0.2">
      <c r="A183" s="2" t="s">
        <v>1162</v>
      </c>
      <c r="B183" s="2" t="s">
        <v>1163</v>
      </c>
      <c r="C183" s="2" t="s">
        <v>512</v>
      </c>
      <c r="D183" s="20" t="s">
        <v>513</v>
      </c>
      <c r="E183" s="29">
        <f>'Asset Inventory'!F25</f>
        <v>0</v>
      </c>
      <c r="F183" s="29">
        <f>'Asset Inventory'!G25</f>
        <v>0</v>
      </c>
      <c r="G183" s="31">
        <f t="shared" si="92"/>
        <v>0</v>
      </c>
      <c r="H183" s="2"/>
      <c r="I183" s="2"/>
      <c r="J183" s="2"/>
      <c r="K183" s="21">
        <v>1.5</v>
      </c>
      <c r="L183" s="29">
        <f t="shared" si="88"/>
        <v>0</v>
      </c>
      <c r="M183" s="29">
        <f t="shared" si="89"/>
        <v>0</v>
      </c>
      <c r="N183" s="21">
        <v>1.2</v>
      </c>
      <c r="O183" s="29">
        <f t="shared" si="90"/>
        <v>0</v>
      </c>
      <c r="P183" s="29">
        <f t="shared" si="91"/>
        <v>0</v>
      </c>
      <c r="Q183"/>
    </row>
    <row r="184" spans="1:28" ht="32" hidden="1" x14ac:dyDescent="0.2">
      <c r="A184" s="2" t="s">
        <v>1162</v>
      </c>
      <c r="B184" s="2" t="s">
        <v>1163</v>
      </c>
      <c r="C184" s="2" t="s">
        <v>514</v>
      </c>
      <c r="D184" s="20" t="s">
        <v>515</v>
      </c>
      <c r="E184" s="29">
        <f>'Asset Inventory'!F26</f>
        <v>0</v>
      </c>
      <c r="F184" s="29">
        <f>'Asset Inventory'!G26</f>
        <v>0</v>
      </c>
      <c r="G184" s="2"/>
      <c r="H184" s="31">
        <f t="shared" ref="H184:H185" si="93">F184</f>
        <v>0</v>
      </c>
      <c r="I184" s="2"/>
      <c r="J184" s="2"/>
      <c r="K184" s="21">
        <v>1.2</v>
      </c>
      <c r="L184" s="29">
        <f t="shared" si="88"/>
        <v>0</v>
      </c>
      <c r="M184" s="29">
        <f t="shared" si="89"/>
        <v>0</v>
      </c>
      <c r="N184" s="22">
        <v>1.6</v>
      </c>
      <c r="O184" s="29">
        <f t="shared" si="90"/>
        <v>0</v>
      </c>
      <c r="P184" s="29">
        <f t="shared" si="91"/>
        <v>0</v>
      </c>
      <c r="Q184"/>
    </row>
    <row r="185" spans="1:28" ht="32" x14ac:dyDescent="0.2">
      <c r="A185" s="2" t="s">
        <v>1162</v>
      </c>
      <c r="B185" s="2" t="s">
        <v>1168</v>
      </c>
      <c r="C185" s="2" t="s">
        <v>517</v>
      </c>
      <c r="D185" s="20" t="s">
        <v>518</v>
      </c>
      <c r="E185" s="29">
        <f>'Software Inventory'!F21</f>
        <v>0</v>
      </c>
      <c r="F185" s="29">
        <f>'Software Inventory'!G21</f>
        <v>0</v>
      </c>
      <c r="G185" s="2"/>
      <c r="H185" s="31">
        <f t="shared" si="93"/>
        <v>0</v>
      </c>
      <c r="I185" s="2"/>
      <c r="J185" s="2"/>
      <c r="K185" s="21" t="s">
        <v>1169</v>
      </c>
      <c r="L185" s="29">
        <f t="shared" si="88"/>
        <v>0</v>
      </c>
      <c r="M185" s="29">
        <f t="shared" si="89"/>
        <v>0</v>
      </c>
      <c r="N185" s="21">
        <v>2.1</v>
      </c>
      <c r="O185" s="29">
        <f t="shared" si="90"/>
        <v>0</v>
      </c>
      <c r="P185" s="29">
        <f t="shared" si="91"/>
        <v>0</v>
      </c>
      <c r="Q185" s="22" t="s">
        <v>1170</v>
      </c>
      <c r="R185" s="29">
        <f>E185</f>
        <v>0</v>
      </c>
      <c r="S185" s="29">
        <f>F185</f>
        <v>0</v>
      </c>
      <c r="T185" s="21">
        <v>8.19</v>
      </c>
      <c r="U185" s="29">
        <f>E185</f>
        <v>0</v>
      </c>
      <c r="V185" s="29">
        <f>F185</f>
        <v>0</v>
      </c>
      <c r="Z185" s="22" t="s">
        <v>1171</v>
      </c>
      <c r="AA185" s="29">
        <f>E185</f>
        <v>0</v>
      </c>
      <c r="AB185" s="29">
        <f>F185</f>
        <v>0</v>
      </c>
    </row>
    <row r="186" spans="1:28" ht="48" hidden="1" x14ac:dyDescent="0.2">
      <c r="A186" s="2" t="s">
        <v>1162</v>
      </c>
      <c r="B186" s="2" t="s">
        <v>1168</v>
      </c>
      <c r="C186" s="2" t="s">
        <v>519</v>
      </c>
      <c r="D186" s="20" t="s">
        <v>520</v>
      </c>
      <c r="E186" s="29">
        <f>'Software Inventory'!F22</f>
        <v>0</v>
      </c>
      <c r="F186" s="29">
        <f>'Software Inventory'!G22</f>
        <v>0</v>
      </c>
      <c r="G186" s="31">
        <f t="shared" ref="G186:G187" si="94">F186</f>
        <v>0</v>
      </c>
      <c r="H186" s="2"/>
      <c r="I186" s="2"/>
      <c r="J186" s="2"/>
      <c r="K186" s="21" t="s">
        <v>1169</v>
      </c>
      <c r="L186" s="29">
        <f t="shared" si="88"/>
        <v>0</v>
      </c>
      <c r="M186" s="29">
        <f t="shared" si="89"/>
        <v>0</v>
      </c>
      <c r="N186" s="21">
        <v>2.4</v>
      </c>
      <c r="O186" s="29">
        <f t="shared" si="90"/>
        <v>0</v>
      </c>
      <c r="P186" s="29">
        <f t="shared" si="91"/>
        <v>0</v>
      </c>
      <c r="Q186"/>
    </row>
    <row r="187" spans="1:28" ht="32" hidden="1" x14ac:dyDescent="0.2">
      <c r="A187" s="2" t="s">
        <v>1162</v>
      </c>
      <c r="B187" s="2" t="s">
        <v>1168</v>
      </c>
      <c r="C187" s="2" t="s">
        <v>521</v>
      </c>
      <c r="D187" s="20" t="s">
        <v>522</v>
      </c>
      <c r="E187" s="29">
        <f>'Software Inventory'!F23</f>
        <v>0</v>
      </c>
      <c r="F187" s="29">
        <f>'Software Inventory'!G23</f>
        <v>0</v>
      </c>
      <c r="G187" s="31">
        <f t="shared" si="94"/>
        <v>0</v>
      </c>
      <c r="H187" s="2"/>
      <c r="I187" s="2"/>
      <c r="J187" s="2"/>
      <c r="K187" s="21" t="s">
        <v>1169</v>
      </c>
      <c r="L187" s="29">
        <f t="shared" si="88"/>
        <v>0</v>
      </c>
      <c r="M187" s="29">
        <f t="shared" si="89"/>
        <v>0</v>
      </c>
      <c r="N187" s="22">
        <v>2.5</v>
      </c>
      <c r="O187" s="29">
        <f t="shared" si="90"/>
        <v>0</v>
      </c>
      <c r="P187" s="29">
        <f t="shared" si="91"/>
        <v>0</v>
      </c>
      <c r="Q187"/>
    </row>
    <row r="188" spans="1:28" ht="32" hidden="1" x14ac:dyDescent="0.2">
      <c r="A188" s="2" t="s">
        <v>1162</v>
      </c>
      <c r="B188" s="2" t="s">
        <v>1168</v>
      </c>
      <c r="C188" s="2" t="s">
        <v>523</v>
      </c>
      <c r="D188" s="20" t="s">
        <v>524</v>
      </c>
      <c r="E188" s="29">
        <f>'Software Inventory'!F24</f>
        <v>0</v>
      </c>
      <c r="F188" s="29">
        <f>'Software Inventory'!G24</f>
        <v>0</v>
      </c>
      <c r="G188" s="2"/>
      <c r="H188" s="31">
        <f t="shared" ref="H188:H189" si="95">F188</f>
        <v>0</v>
      </c>
      <c r="I188" s="2"/>
      <c r="J188" s="2"/>
      <c r="K188"/>
      <c r="L188" s="2"/>
      <c r="M188" s="2"/>
      <c r="N188" s="22">
        <v>2.2000000000000002</v>
      </c>
      <c r="O188" s="29">
        <f t="shared" si="90"/>
        <v>0</v>
      </c>
      <c r="P188" s="29">
        <f t="shared" si="91"/>
        <v>0</v>
      </c>
      <c r="Q188"/>
      <c r="Z188" s="21" t="s">
        <v>1172</v>
      </c>
      <c r="AA188" s="29">
        <f>E188</f>
        <v>0</v>
      </c>
      <c r="AB188" s="29">
        <f>F188</f>
        <v>0</v>
      </c>
    </row>
    <row r="189" spans="1:28" ht="32" hidden="1" x14ac:dyDescent="0.2">
      <c r="A189" s="2" t="s">
        <v>1162</v>
      </c>
      <c r="B189" s="2" t="s">
        <v>1168</v>
      </c>
      <c r="C189" s="2" t="s">
        <v>525</v>
      </c>
      <c r="D189" s="20" t="s">
        <v>526</v>
      </c>
      <c r="E189" s="29">
        <f>'Software Inventory'!F25</f>
        <v>0</v>
      </c>
      <c r="F189" s="29">
        <f>'Software Inventory'!G25</f>
        <v>0</v>
      </c>
      <c r="G189" s="2"/>
      <c r="H189" s="31">
        <f t="shared" si="95"/>
        <v>0</v>
      </c>
      <c r="I189" s="2"/>
      <c r="J189" s="2"/>
      <c r="K189" s="21">
        <v>2.4</v>
      </c>
      <c r="L189" s="29">
        <f t="shared" ref="L189:M193" si="96">E189</f>
        <v>0</v>
      </c>
      <c r="M189" s="29">
        <f t="shared" si="96"/>
        <v>0</v>
      </c>
      <c r="N189" s="22">
        <v>2.2999999999999998</v>
      </c>
      <c r="O189" s="29">
        <f t="shared" si="90"/>
        <v>0</v>
      </c>
      <c r="P189" s="29">
        <f t="shared" si="91"/>
        <v>0</v>
      </c>
      <c r="Q189"/>
    </row>
    <row r="190" spans="1:28" ht="32" hidden="1" x14ac:dyDescent="0.2">
      <c r="A190" s="2" t="s">
        <v>1162</v>
      </c>
      <c r="B190" s="2" t="s">
        <v>1168</v>
      </c>
      <c r="C190" s="2" t="s">
        <v>527</v>
      </c>
      <c r="D190" s="20" t="s">
        <v>528</v>
      </c>
      <c r="E190" s="29">
        <f>'Software Inventory'!F26</f>
        <v>0</v>
      </c>
      <c r="F190" s="29">
        <f>'Software Inventory'!G26</f>
        <v>0</v>
      </c>
      <c r="G190" s="31">
        <f>F190</f>
        <v>0</v>
      </c>
      <c r="H190" s="2"/>
      <c r="I190" s="2"/>
      <c r="J190" s="2"/>
      <c r="K190" s="21">
        <v>2.2999999999999998</v>
      </c>
      <c r="L190" s="29">
        <f t="shared" si="96"/>
        <v>0</v>
      </c>
      <c r="M190" s="29">
        <f t="shared" si="96"/>
        <v>0</v>
      </c>
      <c r="N190" s="22">
        <v>2.6</v>
      </c>
      <c r="O190" s="29">
        <f t="shared" si="90"/>
        <v>0</v>
      </c>
      <c r="P190" s="29">
        <f t="shared" si="91"/>
        <v>0</v>
      </c>
      <c r="Q190"/>
    </row>
    <row r="191" spans="1:28" ht="80" hidden="1" x14ac:dyDescent="0.2">
      <c r="A191" s="2" t="s">
        <v>1162</v>
      </c>
      <c r="B191" s="2" t="s">
        <v>1173</v>
      </c>
      <c r="C191" s="2" t="s">
        <v>530</v>
      </c>
      <c r="D191" s="20" t="s">
        <v>531</v>
      </c>
      <c r="E191" s="29">
        <f>'Application Control'!F21</f>
        <v>0</v>
      </c>
      <c r="F191" s="29">
        <f>'Application Control'!G21</f>
        <v>0</v>
      </c>
      <c r="G191" s="2"/>
      <c r="H191" s="31">
        <f>F191</f>
        <v>0</v>
      </c>
      <c r="I191" s="2"/>
      <c r="J191" s="2"/>
      <c r="K191" s="21">
        <v>2.5</v>
      </c>
      <c r="L191" s="29">
        <f t="shared" si="96"/>
        <v>0</v>
      </c>
      <c r="M191" s="29">
        <f t="shared" si="96"/>
        <v>0</v>
      </c>
      <c r="N191" s="21" t="s">
        <v>1174</v>
      </c>
      <c r="O191" s="29">
        <f t="shared" si="90"/>
        <v>0</v>
      </c>
      <c r="P191" s="29">
        <f t="shared" si="91"/>
        <v>0</v>
      </c>
      <c r="Q191"/>
      <c r="W191" s="21" t="s">
        <v>1175</v>
      </c>
      <c r="X191" s="29">
        <f>E191</f>
        <v>0</v>
      </c>
      <c r="Y191" s="29">
        <f>F191</f>
        <v>0</v>
      </c>
      <c r="Z191" s="21" t="s">
        <v>1176</v>
      </c>
      <c r="AA191" s="29">
        <f>E191</f>
        <v>0</v>
      </c>
      <c r="AB191" s="29">
        <f>F191</f>
        <v>0</v>
      </c>
    </row>
    <row r="192" spans="1:28" ht="48" hidden="1" x14ac:dyDescent="0.2">
      <c r="A192" s="2" t="s">
        <v>1162</v>
      </c>
      <c r="B192" s="2" t="s">
        <v>1173</v>
      </c>
      <c r="C192" s="2" t="s">
        <v>532</v>
      </c>
      <c r="D192" s="20" t="s">
        <v>533</v>
      </c>
      <c r="E192" s="29">
        <f>'Application Control'!F22</f>
        <v>0</v>
      </c>
      <c r="F192" s="29">
        <f>'Application Control'!G22</f>
        <v>0</v>
      </c>
      <c r="G192" s="31">
        <f>F192</f>
        <v>0</v>
      </c>
      <c r="H192" s="2"/>
      <c r="I192" s="2"/>
      <c r="J192" s="2"/>
      <c r="K192" s="21">
        <v>2.6</v>
      </c>
      <c r="L192" s="29">
        <f t="shared" si="96"/>
        <v>0</v>
      </c>
      <c r="M192" s="29">
        <f t="shared" si="96"/>
        <v>0</v>
      </c>
      <c r="N192" s="21" t="s">
        <v>1177</v>
      </c>
      <c r="O192" s="29">
        <f t="shared" si="90"/>
        <v>0</v>
      </c>
      <c r="P192" s="29">
        <f t="shared" si="91"/>
        <v>0</v>
      </c>
      <c r="Q192"/>
      <c r="Z192" s="2"/>
    </row>
    <row r="193" spans="1:28" ht="48" hidden="1" x14ac:dyDescent="0.2">
      <c r="A193" s="2" t="s">
        <v>1162</v>
      </c>
      <c r="B193" s="2" t="s">
        <v>1173</v>
      </c>
      <c r="C193" s="2" t="s">
        <v>534</v>
      </c>
      <c r="D193" s="20" t="s">
        <v>535</v>
      </c>
      <c r="E193" s="29">
        <f>'Application Control'!F23</f>
        <v>0</v>
      </c>
      <c r="F193" s="29">
        <f>'Application Control'!G23</f>
        <v>0</v>
      </c>
      <c r="G193" s="2"/>
      <c r="I193" s="31">
        <f t="shared" ref="I193:I194" si="97">F193</f>
        <v>0</v>
      </c>
      <c r="J193" s="2"/>
      <c r="K193" s="21">
        <v>2.7</v>
      </c>
      <c r="L193" s="29">
        <f t="shared" si="96"/>
        <v>0</v>
      </c>
      <c r="M193" s="29">
        <f t="shared" si="96"/>
        <v>0</v>
      </c>
      <c r="N193" s="21" t="s">
        <v>1178</v>
      </c>
      <c r="O193" s="29">
        <f t="shared" si="90"/>
        <v>0</v>
      </c>
      <c r="P193" s="29">
        <f t="shared" si="91"/>
        <v>0</v>
      </c>
      <c r="Q193"/>
      <c r="Z193" s="2"/>
    </row>
    <row r="194" spans="1:28" ht="48" hidden="1" x14ac:dyDescent="0.2">
      <c r="A194" s="2" t="s">
        <v>1162</v>
      </c>
      <c r="B194" s="2" t="s">
        <v>1173</v>
      </c>
      <c r="C194" s="2" t="s">
        <v>536</v>
      </c>
      <c r="D194" s="20" t="s">
        <v>537</v>
      </c>
      <c r="E194" s="29">
        <f>'Application Control'!F24</f>
        <v>0</v>
      </c>
      <c r="F194" s="29">
        <f>'Application Control'!G24</f>
        <v>0</v>
      </c>
      <c r="G194" s="2"/>
      <c r="I194" s="31">
        <f t="shared" si="97"/>
        <v>0</v>
      </c>
      <c r="J194" s="2"/>
      <c r="K194"/>
      <c r="L194" s="2"/>
      <c r="M194" s="2"/>
      <c r="N194" s="21">
        <v>4.7</v>
      </c>
      <c r="O194" s="29">
        <f t="shared" si="90"/>
        <v>0</v>
      </c>
      <c r="P194" s="29">
        <f t="shared" si="91"/>
        <v>0</v>
      </c>
      <c r="Q194"/>
      <c r="Z194" s="2"/>
    </row>
    <row r="195" spans="1:28" ht="48" hidden="1" x14ac:dyDescent="0.2">
      <c r="A195" s="2" t="s">
        <v>1162</v>
      </c>
      <c r="B195" s="2" t="s">
        <v>1173</v>
      </c>
      <c r="C195" s="2" t="s">
        <v>538</v>
      </c>
      <c r="D195" s="20" t="s">
        <v>539</v>
      </c>
      <c r="E195" s="29">
        <f>'Application Control'!F25</f>
        <v>0</v>
      </c>
      <c r="F195" s="29">
        <f>'Application Control'!G25</f>
        <v>0</v>
      </c>
      <c r="G195" s="2"/>
      <c r="H195" s="31">
        <f t="shared" ref="H195:H197" si="98">F195</f>
        <v>0</v>
      </c>
      <c r="I195" s="2"/>
      <c r="J195" s="2"/>
      <c r="K195" s="21">
        <v>9.1</v>
      </c>
      <c r="L195" s="29">
        <f t="shared" ref="L195:M198" si="99">E195</f>
        <v>0</v>
      </c>
      <c r="M195" s="29">
        <f t="shared" si="99"/>
        <v>0</v>
      </c>
      <c r="N195" s="21" t="s">
        <v>1179</v>
      </c>
      <c r="O195" s="29">
        <f t="shared" si="90"/>
        <v>0</v>
      </c>
      <c r="P195" s="29">
        <f t="shared" si="91"/>
        <v>0</v>
      </c>
      <c r="Q195"/>
      <c r="Z195" s="2"/>
    </row>
    <row r="196" spans="1:28" ht="48" hidden="1" x14ac:dyDescent="0.2">
      <c r="A196" s="2" t="s">
        <v>1162</v>
      </c>
      <c r="B196" s="2" t="s">
        <v>1173</v>
      </c>
      <c r="C196" s="2" t="s">
        <v>540</v>
      </c>
      <c r="D196" s="20" t="s">
        <v>541</v>
      </c>
      <c r="E196" s="29">
        <f>'Application Control'!F26</f>
        <v>0</v>
      </c>
      <c r="F196" s="29">
        <f>'Application Control'!G26</f>
        <v>0</v>
      </c>
      <c r="G196" s="2"/>
      <c r="H196" s="31">
        <f t="shared" si="98"/>
        <v>0</v>
      </c>
      <c r="I196" s="2"/>
      <c r="J196" s="2"/>
      <c r="K196" s="21">
        <v>9.4</v>
      </c>
      <c r="L196" s="29">
        <f t="shared" si="99"/>
        <v>0</v>
      </c>
      <c r="M196" s="29">
        <f t="shared" si="99"/>
        <v>0</v>
      </c>
      <c r="N196" s="21" t="s">
        <v>1180</v>
      </c>
      <c r="O196" s="29">
        <f t="shared" si="90"/>
        <v>0</v>
      </c>
      <c r="P196" s="29">
        <f t="shared" si="91"/>
        <v>0</v>
      </c>
      <c r="Q196"/>
    </row>
    <row r="197" spans="1:28" ht="16" hidden="1" x14ac:dyDescent="0.2">
      <c r="A197" s="2" t="s">
        <v>1181</v>
      </c>
      <c r="B197" s="2" t="s">
        <v>1182</v>
      </c>
      <c r="C197" s="2" t="s">
        <v>543</v>
      </c>
      <c r="D197" s="20" t="s">
        <v>544</v>
      </c>
      <c r="E197" s="29">
        <f>'Patch Management'!F21</f>
        <v>0</v>
      </c>
      <c r="F197" s="29">
        <f>'Patch Management'!G21</f>
        <v>0</v>
      </c>
      <c r="G197" s="2"/>
      <c r="H197" s="31">
        <f t="shared" si="98"/>
        <v>0</v>
      </c>
      <c r="I197" s="2"/>
      <c r="J197" s="2"/>
      <c r="K197" s="21">
        <v>7.3</v>
      </c>
      <c r="L197" s="29">
        <f t="shared" si="99"/>
        <v>0</v>
      </c>
      <c r="M197" s="29">
        <f t="shared" si="99"/>
        <v>0</v>
      </c>
      <c r="N197" s="22">
        <v>3.4</v>
      </c>
      <c r="O197" s="29">
        <f t="shared" si="90"/>
        <v>0</v>
      </c>
      <c r="P197" s="29">
        <f t="shared" si="91"/>
        <v>0</v>
      </c>
      <c r="Q197"/>
    </row>
    <row r="198" spans="1:28" ht="16" hidden="1" x14ac:dyDescent="0.2">
      <c r="A198" s="2" t="s">
        <v>1181</v>
      </c>
      <c r="B198" s="2" t="s">
        <v>1182</v>
      </c>
      <c r="C198" s="2" t="s">
        <v>545</v>
      </c>
      <c r="D198" s="20" t="s">
        <v>546</v>
      </c>
      <c r="E198" s="29">
        <f>'Patch Management'!F22</f>
        <v>0</v>
      </c>
      <c r="F198" s="29">
        <f>'Patch Management'!G22</f>
        <v>0</v>
      </c>
      <c r="G198" s="31">
        <f t="shared" ref="G198:G199" si="100">F198</f>
        <v>0</v>
      </c>
      <c r="H198" s="2"/>
      <c r="I198" s="2"/>
      <c r="J198" s="2"/>
      <c r="K198" s="21">
        <v>7.4</v>
      </c>
      <c r="L198" s="29">
        <f t="shared" si="99"/>
        <v>0</v>
      </c>
      <c r="M198" s="29">
        <f t="shared" si="99"/>
        <v>0</v>
      </c>
      <c r="N198" s="22">
        <v>3.5</v>
      </c>
      <c r="O198" s="29">
        <f t="shared" si="90"/>
        <v>0</v>
      </c>
      <c r="P198" s="29">
        <f t="shared" si="91"/>
        <v>0</v>
      </c>
      <c r="Q198"/>
    </row>
    <row r="199" spans="1:28" ht="32" hidden="1" x14ac:dyDescent="0.2">
      <c r="A199" s="2" t="s">
        <v>1181</v>
      </c>
      <c r="B199" s="2" t="s">
        <v>1182</v>
      </c>
      <c r="C199" s="2" t="s">
        <v>547</v>
      </c>
      <c r="D199" s="20" t="s">
        <v>548</v>
      </c>
      <c r="E199" s="29">
        <f>'Patch Management'!F23</f>
        <v>0</v>
      </c>
      <c r="F199" s="29">
        <f>'Patch Management'!G23</f>
        <v>0</v>
      </c>
      <c r="G199" s="31">
        <f t="shared" si="100"/>
        <v>0</v>
      </c>
      <c r="H199" s="2"/>
      <c r="I199" s="2"/>
      <c r="J199" s="2"/>
      <c r="K199"/>
      <c r="L199" s="2"/>
      <c r="M199" s="2"/>
      <c r="N199"/>
      <c r="Q199"/>
    </row>
    <row r="200" spans="1:28" ht="48" x14ac:dyDescent="0.2">
      <c r="A200" s="2" t="s">
        <v>1181</v>
      </c>
      <c r="B200" s="2" t="s">
        <v>1183</v>
      </c>
      <c r="C200" s="2" t="s">
        <v>550</v>
      </c>
      <c r="D200" s="20" t="s">
        <v>551</v>
      </c>
      <c r="E200" s="29">
        <f>Vulnerability!F21</f>
        <v>0</v>
      </c>
      <c r="F200" s="29">
        <f>Vulnerability!G21</f>
        <v>0</v>
      </c>
      <c r="G200" s="2"/>
      <c r="H200" s="31">
        <f>F200</f>
        <v>0</v>
      </c>
      <c r="I200" s="2"/>
      <c r="J200" s="2"/>
      <c r="K200" s="21" t="s">
        <v>1184</v>
      </c>
      <c r="L200" s="29">
        <f>E200</f>
        <v>0</v>
      </c>
      <c r="M200" s="29">
        <f>F200</f>
        <v>0</v>
      </c>
      <c r="N200" s="21">
        <v>3.1</v>
      </c>
      <c r="O200" s="29">
        <f t="shared" ref="O200:O206" si="101">E200</f>
        <v>0</v>
      </c>
      <c r="P200" s="29">
        <f t="shared" ref="P200:P206" si="102">F200</f>
        <v>0</v>
      </c>
      <c r="Q200" s="21" t="s">
        <v>1185</v>
      </c>
      <c r="R200" s="29">
        <f>E200</f>
        <v>0</v>
      </c>
      <c r="S200" s="29">
        <f>F200</f>
        <v>0</v>
      </c>
      <c r="T200" s="21">
        <v>8.8000000000000007</v>
      </c>
      <c r="U200" s="29">
        <f>E200</f>
        <v>0</v>
      </c>
      <c r="V200" s="29">
        <f>F200</f>
        <v>0</v>
      </c>
      <c r="Z200" s="21" t="s">
        <v>1186</v>
      </c>
      <c r="AA200" s="29">
        <f>E200</f>
        <v>0</v>
      </c>
      <c r="AB200" s="29">
        <f>F200</f>
        <v>0</v>
      </c>
    </row>
    <row r="201" spans="1:28" ht="48" hidden="1" x14ac:dyDescent="0.2">
      <c r="A201" s="2" t="s">
        <v>1181</v>
      </c>
      <c r="B201" s="2" t="s">
        <v>1183</v>
      </c>
      <c r="C201" s="2" t="s">
        <v>552</v>
      </c>
      <c r="D201" s="20" t="s">
        <v>553</v>
      </c>
      <c r="E201" s="29">
        <f>Vulnerability!F22</f>
        <v>0</v>
      </c>
      <c r="F201" s="29">
        <f>Vulnerability!G22</f>
        <v>0</v>
      </c>
      <c r="G201" s="31">
        <f>F201</f>
        <v>0</v>
      </c>
      <c r="H201" s="2"/>
      <c r="I201" s="2"/>
      <c r="J201" s="2"/>
      <c r="K201"/>
      <c r="L201" s="2"/>
      <c r="M201" s="2"/>
      <c r="N201" s="21" t="s">
        <v>1187</v>
      </c>
      <c r="O201" s="29">
        <f t="shared" si="101"/>
        <v>0</v>
      </c>
      <c r="P201" s="29">
        <f t="shared" si="102"/>
        <v>0</v>
      </c>
      <c r="Q201"/>
    </row>
    <row r="202" spans="1:28" ht="48" hidden="1" x14ac:dyDescent="0.2">
      <c r="A202" s="2" t="s">
        <v>1181</v>
      </c>
      <c r="B202" s="2" t="s">
        <v>1183</v>
      </c>
      <c r="C202" s="2" t="s">
        <v>554</v>
      </c>
      <c r="D202" s="20" t="s">
        <v>555</v>
      </c>
      <c r="E202" s="29">
        <f>Vulnerability!F23</f>
        <v>0</v>
      </c>
      <c r="F202" s="29">
        <f>Vulnerability!G23</f>
        <v>0</v>
      </c>
      <c r="G202" s="2"/>
      <c r="H202" s="31">
        <f t="shared" ref="H202:H204" si="103">F202</f>
        <v>0</v>
      </c>
      <c r="I202" s="2"/>
      <c r="J202" s="2"/>
      <c r="K202"/>
      <c r="L202" s="2"/>
      <c r="M202" s="2"/>
      <c r="N202" s="21">
        <v>3.7</v>
      </c>
      <c r="O202" s="29">
        <f t="shared" si="101"/>
        <v>0</v>
      </c>
      <c r="P202" s="29">
        <f t="shared" si="102"/>
        <v>0</v>
      </c>
      <c r="Q202"/>
    </row>
    <row r="203" spans="1:28" ht="48" hidden="1" x14ac:dyDescent="0.2">
      <c r="A203" s="2" t="s">
        <v>1181</v>
      </c>
      <c r="B203" s="2" t="s">
        <v>1183</v>
      </c>
      <c r="C203" s="2" t="s">
        <v>556</v>
      </c>
      <c r="D203" s="20" t="s">
        <v>557</v>
      </c>
      <c r="E203" s="29">
        <f>Vulnerability!F24</f>
        <v>0</v>
      </c>
      <c r="F203" s="29">
        <f>Vulnerability!G24</f>
        <v>0</v>
      </c>
      <c r="G203" s="2"/>
      <c r="H203" s="31">
        <f t="shared" si="103"/>
        <v>0</v>
      </c>
      <c r="I203" s="2"/>
      <c r="J203" s="2"/>
      <c r="K203"/>
      <c r="L203" s="2"/>
      <c r="M203" s="2"/>
      <c r="N203" s="21">
        <v>3.6</v>
      </c>
      <c r="O203" s="29">
        <f t="shared" si="101"/>
        <v>0</v>
      </c>
      <c r="P203" s="29">
        <f t="shared" si="102"/>
        <v>0</v>
      </c>
      <c r="Q203"/>
    </row>
    <row r="204" spans="1:28" ht="32" hidden="1" x14ac:dyDescent="0.2">
      <c r="A204" s="2" t="s">
        <v>1181</v>
      </c>
      <c r="B204" s="2" t="s">
        <v>1183</v>
      </c>
      <c r="C204" s="2" t="s">
        <v>558</v>
      </c>
      <c r="D204" s="20" t="s">
        <v>559</v>
      </c>
      <c r="E204" s="29">
        <f>Vulnerability!F25</f>
        <v>0</v>
      </c>
      <c r="F204" s="29">
        <f>Vulnerability!G25</f>
        <v>0</v>
      </c>
      <c r="G204" s="2"/>
      <c r="H204" s="31">
        <f t="shared" si="103"/>
        <v>0</v>
      </c>
      <c r="I204" s="2"/>
      <c r="J204" s="2"/>
      <c r="K204"/>
      <c r="L204" s="2"/>
      <c r="M204" s="2"/>
      <c r="N204" s="21">
        <v>5.5</v>
      </c>
      <c r="O204" s="29">
        <f t="shared" si="101"/>
        <v>0</v>
      </c>
      <c r="P204" s="29">
        <f t="shared" si="102"/>
        <v>0</v>
      </c>
      <c r="Q204"/>
    </row>
    <row r="205" spans="1:28" ht="48" hidden="1" x14ac:dyDescent="0.2">
      <c r="A205" s="2" t="s">
        <v>1181</v>
      </c>
      <c r="B205" s="2" t="s">
        <v>1183</v>
      </c>
      <c r="C205" s="2" t="s">
        <v>560</v>
      </c>
      <c r="D205" s="20" t="s">
        <v>561</v>
      </c>
      <c r="E205" s="29">
        <f>Vulnerability!F26</f>
        <v>0</v>
      </c>
      <c r="F205" s="29">
        <f>Vulnerability!G26</f>
        <v>0</v>
      </c>
      <c r="G205" s="2"/>
      <c r="H205" s="2"/>
      <c r="I205" s="31">
        <f t="shared" ref="I205:I207" si="104">F205</f>
        <v>0</v>
      </c>
      <c r="J205" s="2"/>
      <c r="K205"/>
      <c r="L205" s="2"/>
      <c r="M205" s="2"/>
      <c r="N205" s="21" t="s">
        <v>1188</v>
      </c>
      <c r="O205" s="29">
        <f t="shared" si="101"/>
        <v>0</v>
      </c>
      <c r="P205" s="29">
        <f t="shared" si="102"/>
        <v>0</v>
      </c>
      <c r="Q205"/>
      <c r="Z205" s="21" t="s">
        <v>1189</v>
      </c>
      <c r="AA205" s="29">
        <f>E205</f>
        <v>0</v>
      </c>
      <c r="AB205" s="29">
        <f>F205</f>
        <v>0</v>
      </c>
    </row>
    <row r="206" spans="1:28" ht="32" hidden="1" x14ac:dyDescent="0.2">
      <c r="A206" s="2" t="s">
        <v>1181</v>
      </c>
      <c r="B206" s="2" t="s">
        <v>1183</v>
      </c>
      <c r="C206" s="2" t="s">
        <v>562</v>
      </c>
      <c r="D206" s="20" t="s">
        <v>563</v>
      </c>
      <c r="E206" s="29">
        <f>Vulnerability!F27</f>
        <v>0</v>
      </c>
      <c r="F206" s="29">
        <f>Vulnerability!G27</f>
        <v>0</v>
      </c>
      <c r="G206" s="2"/>
      <c r="H206" s="2"/>
      <c r="I206" s="31">
        <f t="shared" si="104"/>
        <v>0</v>
      </c>
      <c r="J206" s="2"/>
      <c r="K206"/>
      <c r="L206" s="2"/>
      <c r="M206" s="2"/>
      <c r="N206" s="21" t="s">
        <v>1190</v>
      </c>
      <c r="O206" s="29">
        <f t="shared" si="101"/>
        <v>0</v>
      </c>
      <c r="P206" s="29">
        <f t="shared" si="102"/>
        <v>0</v>
      </c>
      <c r="Q206"/>
      <c r="Z206" s="21" t="s">
        <v>1191</v>
      </c>
      <c r="AA206" s="29">
        <f>E206</f>
        <v>0</v>
      </c>
      <c r="AB206" s="29">
        <f>F206</f>
        <v>0</v>
      </c>
    </row>
    <row r="207" spans="1:28" ht="32" hidden="1" x14ac:dyDescent="0.2">
      <c r="A207" s="2" t="s">
        <v>1181</v>
      </c>
      <c r="B207" s="2" t="s">
        <v>1183</v>
      </c>
      <c r="C207" s="2" t="s">
        <v>564</v>
      </c>
      <c r="D207" s="20" t="s">
        <v>565</v>
      </c>
      <c r="E207" s="29">
        <f>Vulnerability!F28</f>
        <v>0</v>
      </c>
      <c r="F207" s="29">
        <f>Vulnerability!G28</f>
        <v>0</v>
      </c>
      <c r="G207" s="2"/>
      <c r="H207" s="2"/>
      <c r="I207" s="31">
        <f t="shared" si="104"/>
        <v>0</v>
      </c>
      <c r="J207" s="2"/>
      <c r="K207"/>
      <c r="L207" s="2"/>
      <c r="M207" s="2"/>
      <c r="N207" s="14"/>
      <c r="Q207"/>
    </row>
    <row r="208" spans="1:28" ht="32" hidden="1" x14ac:dyDescent="0.2">
      <c r="A208" s="2" t="s">
        <v>1181</v>
      </c>
      <c r="B208" s="2" t="s">
        <v>1183</v>
      </c>
      <c r="C208" s="2" t="s">
        <v>566</v>
      </c>
      <c r="D208" s="20" t="s">
        <v>567</v>
      </c>
      <c r="E208" s="29">
        <f>Vulnerability!F29</f>
        <v>0</v>
      </c>
      <c r="F208" s="29">
        <f>Vulnerability!G29</f>
        <v>0</v>
      </c>
      <c r="G208" s="2"/>
      <c r="H208" s="2"/>
      <c r="I208" s="2"/>
      <c r="J208" s="31">
        <f t="shared" ref="J208:J209" si="105">F208</f>
        <v>0</v>
      </c>
      <c r="K208" s="21" t="s">
        <v>1192</v>
      </c>
      <c r="L208" s="29">
        <f t="shared" ref="L208:M211" si="106">E208</f>
        <v>0</v>
      </c>
      <c r="M208" s="29">
        <f t="shared" si="106"/>
        <v>0</v>
      </c>
      <c r="Q208" s="21" t="s">
        <v>1193</v>
      </c>
      <c r="R208" s="29">
        <f t="shared" ref="R208:R210" si="107">E208</f>
        <v>0</v>
      </c>
      <c r="S208" s="29">
        <f t="shared" ref="S208:S210" si="108">F208</f>
        <v>0</v>
      </c>
      <c r="U208" s="29"/>
      <c r="V208" s="29"/>
      <c r="Z208" s="21" t="s">
        <v>1194</v>
      </c>
      <c r="AA208" s="29">
        <f t="shared" ref="AA208:AB210" si="109">E208</f>
        <v>0</v>
      </c>
      <c r="AB208" s="29">
        <f t="shared" si="109"/>
        <v>0</v>
      </c>
    </row>
    <row r="209" spans="1:28" ht="48" x14ac:dyDescent="0.2">
      <c r="A209" s="2" t="s">
        <v>1181</v>
      </c>
      <c r="B209" s="2" t="s">
        <v>1195</v>
      </c>
      <c r="C209" s="2" t="s">
        <v>569</v>
      </c>
      <c r="D209" s="20" t="s">
        <v>570</v>
      </c>
      <c r="E209" s="29">
        <f>Configuration!F21</f>
        <v>0</v>
      </c>
      <c r="F209" s="29">
        <f>Configuration!G21</f>
        <v>0</v>
      </c>
      <c r="G209" s="2"/>
      <c r="H209" s="2"/>
      <c r="I209" s="2"/>
      <c r="J209" s="31">
        <f t="shared" si="105"/>
        <v>0</v>
      </c>
      <c r="K209" s="21" t="s">
        <v>1196</v>
      </c>
      <c r="L209" s="29">
        <f t="shared" si="106"/>
        <v>0</v>
      </c>
      <c r="M209" s="29">
        <f t="shared" si="106"/>
        <v>0</v>
      </c>
      <c r="N209" s="21">
        <v>5.0999999999999996</v>
      </c>
      <c r="O209" s="29">
        <f t="shared" ref="O209:O211" si="110">E209</f>
        <v>0</v>
      </c>
      <c r="P209" s="29">
        <f t="shared" ref="P209:P211" si="111">F209</f>
        <v>0</v>
      </c>
      <c r="Q209" s="21" t="s">
        <v>1197</v>
      </c>
      <c r="R209" s="29">
        <f t="shared" si="107"/>
        <v>0</v>
      </c>
      <c r="S209" s="29">
        <f t="shared" si="108"/>
        <v>0</v>
      </c>
      <c r="T209" s="21" t="s">
        <v>1461</v>
      </c>
      <c r="U209" s="29">
        <f>E209</f>
        <v>0</v>
      </c>
      <c r="V209" s="29">
        <f>F209</f>
        <v>0</v>
      </c>
      <c r="Z209" s="21" t="s">
        <v>1198</v>
      </c>
      <c r="AA209" s="29">
        <f t="shared" si="109"/>
        <v>0</v>
      </c>
      <c r="AB209" s="29">
        <f t="shared" si="109"/>
        <v>0</v>
      </c>
    </row>
    <row r="210" spans="1:28" ht="48" hidden="1" x14ac:dyDescent="0.2">
      <c r="A210" s="2" t="s">
        <v>1181</v>
      </c>
      <c r="B210" s="2" t="s">
        <v>1195</v>
      </c>
      <c r="C210" s="2" t="s">
        <v>571</v>
      </c>
      <c r="D210" s="20" t="s">
        <v>572</v>
      </c>
      <c r="E210" s="29">
        <f>Configuration!F22</f>
        <v>0</v>
      </c>
      <c r="F210" s="29">
        <f>Configuration!G22</f>
        <v>0</v>
      </c>
      <c r="G210" s="31">
        <f>F210</f>
        <v>0</v>
      </c>
      <c r="H210" s="2"/>
      <c r="I210" s="2"/>
      <c r="J210" s="2"/>
      <c r="K210" s="21" t="s">
        <v>1199</v>
      </c>
      <c r="L210" s="29">
        <f t="shared" si="106"/>
        <v>0</v>
      </c>
      <c r="M210" s="29">
        <f t="shared" si="106"/>
        <v>0</v>
      </c>
      <c r="N210" s="21">
        <v>5.0999999999999996</v>
      </c>
      <c r="O210" s="29">
        <f t="shared" si="110"/>
        <v>0</v>
      </c>
      <c r="P210" s="29">
        <f t="shared" si="111"/>
        <v>0</v>
      </c>
      <c r="Q210" s="21" t="s">
        <v>1197</v>
      </c>
      <c r="R210" s="29">
        <f t="shared" si="107"/>
        <v>0</v>
      </c>
      <c r="S210" s="29">
        <f t="shared" si="108"/>
        <v>0</v>
      </c>
      <c r="U210" s="29"/>
      <c r="V210" s="29"/>
      <c r="Z210" s="21" t="s">
        <v>1198</v>
      </c>
      <c r="AA210" s="29">
        <f t="shared" si="109"/>
        <v>0</v>
      </c>
      <c r="AB210" s="29">
        <f t="shared" si="109"/>
        <v>0</v>
      </c>
    </row>
    <row r="211" spans="1:28" ht="32" hidden="1" x14ac:dyDescent="0.2">
      <c r="A211" s="2" t="s">
        <v>1181</v>
      </c>
      <c r="B211" s="2" t="s">
        <v>1195</v>
      </c>
      <c r="C211" s="2" t="s">
        <v>573</v>
      </c>
      <c r="D211" s="20" t="s">
        <v>574</v>
      </c>
      <c r="E211" s="29">
        <f>Configuration!F23</f>
        <v>0</v>
      </c>
      <c r="F211" s="29">
        <f>Configuration!G23</f>
        <v>0</v>
      </c>
      <c r="G211" s="2"/>
      <c r="H211" s="31">
        <f t="shared" ref="H211:H217" si="112">F211</f>
        <v>0</v>
      </c>
      <c r="I211" s="2"/>
      <c r="J211" s="2"/>
      <c r="K211" s="21">
        <v>16.7</v>
      </c>
      <c r="L211" s="29">
        <f t="shared" si="106"/>
        <v>0</v>
      </c>
      <c r="M211" s="29">
        <f t="shared" si="106"/>
        <v>0</v>
      </c>
      <c r="N211" s="21">
        <v>18.11</v>
      </c>
      <c r="O211" s="29">
        <f t="shared" si="110"/>
        <v>0</v>
      </c>
      <c r="P211" s="29">
        <f t="shared" si="111"/>
        <v>0</v>
      </c>
      <c r="Q211"/>
    </row>
    <row r="212" spans="1:28" ht="32" hidden="1" x14ac:dyDescent="0.2">
      <c r="A212" s="2" t="s">
        <v>1181</v>
      </c>
      <c r="B212" s="2" t="s">
        <v>1195</v>
      </c>
      <c r="C212" s="2" t="s">
        <v>575</v>
      </c>
      <c r="D212" s="20" t="s">
        <v>576</v>
      </c>
      <c r="E212" s="29">
        <f>Configuration!F24</f>
        <v>0</v>
      </c>
      <c r="F212" s="29">
        <f>Configuration!G24</f>
        <v>0</v>
      </c>
      <c r="G212" s="2"/>
      <c r="H212" s="31">
        <f t="shared" si="112"/>
        <v>0</v>
      </c>
      <c r="I212" s="2"/>
      <c r="J212" s="2"/>
      <c r="K212"/>
      <c r="L212" s="2"/>
      <c r="M212" s="2"/>
      <c r="Q212"/>
    </row>
    <row r="213" spans="1:28" ht="32" hidden="1" x14ac:dyDescent="0.2">
      <c r="A213" s="2" t="s">
        <v>1181</v>
      </c>
      <c r="B213" s="2" t="s">
        <v>1195</v>
      </c>
      <c r="C213" s="2" t="s">
        <v>577</v>
      </c>
      <c r="D213" s="20" t="s">
        <v>578</v>
      </c>
      <c r="E213" s="29">
        <f>Configuration!F25</f>
        <v>0</v>
      </c>
      <c r="F213" s="29">
        <f>Configuration!G25</f>
        <v>0</v>
      </c>
      <c r="G213" s="2"/>
      <c r="H213" s="31">
        <f t="shared" si="112"/>
        <v>0</v>
      </c>
      <c r="I213" s="2"/>
      <c r="J213" s="2"/>
      <c r="K213"/>
      <c r="L213" s="2"/>
      <c r="M213" s="2"/>
      <c r="N213" s="21">
        <v>5.2</v>
      </c>
      <c r="O213" s="29">
        <f t="shared" ref="O213:O217" si="113">E213</f>
        <v>0</v>
      </c>
      <c r="P213" s="29">
        <f t="shared" ref="P213:P217" si="114">F213</f>
        <v>0</v>
      </c>
      <c r="Q213"/>
    </row>
    <row r="214" spans="1:28" ht="32" hidden="1" x14ac:dyDescent="0.2">
      <c r="A214" s="2" t="s">
        <v>1181</v>
      </c>
      <c r="B214" s="2" t="s">
        <v>1195</v>
      </c>
      <c r="C214" s="2" t="s">
        <v>579</v>
      </c>
      <c r="D214" s="20" t="s">
        <v>580</v>
      </c>
      <c r="E214" s="29">
        <f>Configuration!F26</f>
        <v>0</v>
      </c>
      <c r="F214" s="29">
        <f>Configuration!G26</f>
        <v>0</v>
      </c>
      <c r="G214" s="2"/>
      <c r="H214" s="31">
        <f t="shared" si="112"/>
        <v>0</v>
      </c>
      <c r="I214" s="2"/>
      <c r="J214" s="2"/>
      <c r="K214"/>
      <c r="L214" s="2"/>
      <c r="M214" s="2"/>
      <c r="N214" s="21">
        <v>5.3</v>
      </c>
      <c r="O214" s="29">
        <f t="shared" si="113"/>
        <v>0</v>
      </c>
      <c r="P214" s="29">
        <f t="shared" si="114"/>
        <v>0</v>
      </c>
      <c r="Q214" s="14"/>
    </row>
    <row r="215" spans="1:28" ht="32" hidden="1" x14ac:dyDescent="0.2">
      <c r="A215" s="2" t="s">
        <v>1181</v>
      </c>
      <c r="B215" s="2" t="s">
        <v>1195</v>
      </c>
      <c r="C215" s="2" t="s">
        <v>581</v>
      </c>
      <c r="D215" s="20" t="s">
        <v>582</v>
      </c>
      <c r="E215" s="29">
        <f>Configuration!F27</f>
        <v>0</v>
      </c>
      <c r="F215" s="29">
        <f>Configuration!G27</f>
        <v>0</v>
      </c>
      <c r="G215" s="2"/>
      <c r="H215" s="31">
        <f t="shared" si="112"/>
        <v>0</v>
      </c>
      <c r="I215" s="2"/>
      <c r="J215" s="2"/>
      <c r="K215"/>
      <c r="L215" s="2"/>
      <c r="M215" s="2"/>
      <c r="N215" s="21">
        <v>5.4</v>
      </c>
      <c r="O215" s="29">
        <f t="shared" si="113"/>
        <v>0</v>
      </c>
      <c r="P215" s="29">
        <f t="shared" si="114"/>
        <v>0</v>
      </c>
      <c r="Q215" s="21" t="s">
        <v>1200</v>
      </c>
      <c r="R215" s="29">
        <f>E215</f>
        <v>0</v>
      </c>
      <c r="S215" s="29">
        <f>F215</f>
        <v>0</v>
      </c>
      <c r="U215" s="29"/>
      <c r="V215" s="29"/>
      <c r="Z215" s="21" t="s">
        <v>1201</v>
      </c>
      <c r="AA215" s="29">
        <f>E215</f>
        <v>0</v>
      </c>
      <c r="AB215" s="29">
        <f>F215</f>
        <v>0</v>
      </c>
    </row>
    <row r="216" spans="1:28" ht="48" hidden="1" x14ac:dyDescent="0.2">
      <c r="A216" s="2" t="s">
        <v>1181</v>
      </c>
      <c r="B216" s="2" t="s">
        <v>1195</v>
      </c>
      <c r="C216" s="2" t="s">
        <v>583</v>
      </c>
      <c r="D216" s="20" t="s">
        <v>584</v>
      </c>
      <c r="E216" s="29">
        <f>Configuration!F28</f>
        <v>0</v>
      </c>
      <c r="F216" s="29">
        <f>Configuration!G28</f>
        <v>0</v>
      </c>
      <c r="G216" s="2"/>
      <c r="H216" s="31">
        <f t="shared" si="112"/>
        <v>0</v>
      </c>
      <c r="I216" s="2"/>
      <c r="J216" s="2"/>
      <c r="K216" s="21">
        <v>13.5</v>
      </c>
      <c r="L216" s="29">
        <f>E216</f>
        <v>0</v>
      </c>
      <c r="M216" s="29">
        <f>F216</f>
        <v>0</v>
      </c>
      <c r="N216" s="21">
        <v>12.12</v>
      </c>
      <c r="O216" s="29">
        <f t="shared" si="113"/>
        <v>0</v>
      </c>
      <c r="P216" s="29">
        <f t="shared" si="114"/>
        <v>0</v>
      </c>
      <c r="Q216"/>
    </row>
    <row r="217" spans="1:28" ht="32" hidden="1" x14ac:dyDescent="0.2">
      <c r="A217" s="2" t="s">
        <v>1181</v>
      </c>
      <c r="B217" s="2" t="s">
        <v>1195</v>
      </c>
      <c r="C217" s="2" t="s">
        <v>585</v>
      </c>
      <c r="D217" s="20" t="s">
        <v>586</v>
      </c>
      <c r="E217" s="29">
        <f>Configuration!F29</f>
        <v>0</v>
      </c>
      <c r="F217" s="29">
        <f>Configuration!G29</f>
        <v>0</v>
      </c>
      <c r="G217" s="2"/>
      <c r="H217" s="31">
        <f t="shared" si="112"/>
        <v>0</v>
      </c>
      <c r="I217" s="2"/>
      <c r="J217" s="2"/>
      <c r="K217"/>
      <c r="L217" s="2"/>
      <c r="M217" s="2"/>
      <c r="N217" s="21">
        <v>5.5</v>
      </c>
      <c r="O217" s="29">
        <f t="shared" si="113"/>
        <v>0</v>
      </c>
      <c r="P217" s="29">
        <f t="shared" si="114"/>
        <v>0</v>
      </c>
      <c r="Q217" s="21" t="s">
        <v>1200</v>
      </c>
      <c r="R217" s="29">
        <f>E217</f>
        <v>0</v>
      </c>
      <c r="S217" s="29">
        <f>F217</f>
        <v>0</v>
      </c>
      <c r="U217" s="29"/>
      <c r="V217" s="29"/>
    </row>
    <row r="218" spans="1:28" ht="32" hidden="1" x14ac:dyDescent="0.2">
      <c r="A218" s="2" t="s">
        <v>1181</v>
      </c>
      <c r="B218" s="2" t="s">
        <v>1195</v>
      </c>
      <c r="C218" s="2" t="s">
        <v>587</v>
      </c>
      <c r="D218" s="20" t="s">
        <v>588</v>
      </c>
      <c r="E218" s="29">
        <f>Configuration!F30</f>
        <v>0</v>
      </c>
      <c r="F218" s="29">
        <f>Configuration!G30</f>
        <v>0</v>
      </c>
      <c r="G218" s="2"/>
      <c r="H218" s="2"/>
      <c r="I218" s="31">
        <f>F218</f>
        <v>0</v>
      </c>
      <c r="J218" s="2"/>
      <c r="K218"/>
      <c r="L218" s="2"/>
      <c r="M218" s="2"/>
      <c r="Q218"/>
    </row>
    <row r="219" spans="1:28" ht="48" hidden="1" x14ac:dyDescent="0.2">
      <c r="A219" s="2" t="s">
        <v>1181</v>
      </c>
      <c r="B219" s="2" t="s">
        <v>1195</v>
      </c>
      <c r="C219" s="2" t="s">
        <v>589</v>
      </c>
      <c r="D219" s="20" t="s">
        <v>590</v>
      </c>
      <c r="E219" s="29">
        <f>Configuration!F31</f>
        <v>0</v>
      </c>
      <c r="F219" s="29">
        <f>Configuration!G31</f>
        <v>0</v>
      </c>
      <c r="G219" s="2"/>
      <c r="H219" s="2"/>
      <c r="I219" s="2"/>
      <c r="J219" s="31">
        <f>F219</f>
        <v>0</v>
      </c>
      <c r="K219"/>
      <c r="L219" s="2"/>
      <c r="M219" s="2"/>
      <c r="N219" s="21">
        <v>7.3</v>
      </c>
      <c r="O219" s="29">
        <f t="shared" ref="O219:O226" si="115">E219</f>
        <v>0</v>
      </c>
      <c r="P219" s="29">
        <f t="shared" ref="P219:P226" si="116">F219</f>
        <v>0</v>
      </c>
      <c r="Q219"/>
    </row>
    <row r="220" spans="1:28" ht="48" hidden="1" x14ac:dyDescent="0.2">
      <c r="A220" s="2" t="s">
        <v>1181</v>
      </c>
      <c r="B220" s="2" t="s">
        <v>1195</v>
      </c>
      <c r="C220" s="2" t="s">
        <v>591</v>
      </c>
      <c r="D220" s="20" t="s">
        <v>592</v>
      </c>
      <c r="E220" s="29">
        <f>Configuration!F32</f>
        <v>0</v>
      </c>
      <c r="F220" s="29">
        <f>Configuration!G32</f>
        <v>0</v>
      </c>
      <c r="G220" s="2"/>
      <c r="H220" s="2"/>
      <c r="I220" s="31">
        <f>F220</f>
        <v>0</v>
      </c>
      <c r="J220" s="2"/>
      <c r="K220" s="21">
        <v>10.5</v>
      </c>
      <c r="L220" s="29">
        <f t="shared" ref="L220:M222" si="117">E220</f>
        <v>0</v>
      </c>
      <c r="M220" s="29">
        <f t="shared" si="117"/>
        <v>0</v>
      </c>
      <c r="N220" s="21">
        <v>8.3000000000000007</v>
      </c>
      <c r="O220" s="29">
        <f t="shared" si="115"/>
        <v>0</v>
      </c>
      <c r="P220" s="29">
        <f t="shared" si="116"/>
        <v>0</v>
      </c>
      <c r="Q220"/>
    </row>
    <row r="221" spans="1:28" ht="32" hidden="1" x14ac:dyDescent="0.2">
      <c r="A221" s="2" t="s">
        <v>1181</v>
      </c>
      <c r="B221" s="2" t="s">
        <v>1195</v>
      </c>
      <c r="C221" s="2" t="s">
        <v>593</v>
      </c>
      <c r="D221" s="20" t="s">
        <v>594</v>
      </c>
      <c r="E221" s="29">
        <f>Configuration!F33</f>
        <v>0</v>
      </c>
      <c r="F221" s="29">
        <f>Configuration!G33</f>
        <v>0</v>
      </c>
      <c r="G221" s="2"/>
      <c r="H221" s="31">
        <f t="shared" ref="H221:H223" si="118">F221</f>
        <v>0</v>
      </c>
      <c r="I221" s="2"/>
      <c r="J221" s="2"/>
      <c r="K221" s="21">
        <v>10.3</v>
      </c>
      <c r="L221" s="29">
        <f t="shared" si="117"/>
        <v>0</v>
      </c>
      <c r="M221" s="29">
        <f t="shared" si="117"/>
        <v>0</v>
      </c>
      <c r="N221" s="21">
        <v>8.5</v>
      </c>
      <c r="O221" s="29">
        <f t="shared" si="115"/>
        <v>0</v>
      </c>
      <c r="P221" s="29">
        <f t="shared" si="116"/>
        <v>0</v>
      </c>
      <c r="Q221"/>
    </row>
    <row r="222" spans="1:28" ht="32" hidden="1" x14ac:dyDescent="0.2">
      <c r="A222" s="2" t="s">
        <v>1181</v>
      </c>
      <c r="B222" s="2" t="s">
        <v>1195</v>
      </c>
      <c r="C222" s="2" t="s">
        <v>595</v>
      </c>
      <c r="D222" s="20" t="s">
        <v>596</v>
      </c>
      <c r="E222" s="29">
        <f>Configuration!F34</f>
        <v>0</v>
      </c>
      <c r="F222" s="29">
        <f>Configuration!G34</f>
        <v>0</v>
      </c>
      <c r="G222" s="2"/>
      <c r="H222" s="31">
        <f t="shared" si="118"/>
        <v>0</v>
      </c>
      <c r="I222" s="2"/>
      <c r="J222" s="2"/>
      <c r="K222" s="21">
        <v>12.7</v>
      </c>
      <c r="L222" s="29">
        <f t="shared" si="117"/>
        <v>0</v>
      </c>
      <c r="M222" s="29">
        <f t="shared" si="117"/>
        <v>0</v>
      </c>
      <c r="N222" s="21">
        <v>14.4</v>
      </c>
      <c r="O222" s="29">
        <f t="shared" si="115"/>
        <v>0</v>
      </c>
      <c r="P222" s="29">
        <f t="shared" si="116"/>
        <v>0</v>
      </c>
      <c r="Q222"/>
    </row>
    <row r="223" spans="1:28" ht="32" hidden="1" x14ac:dyDescent="0.2">
      <c r="A223" s="2" t="s">
        <v>1181</v>
      </c>
      <c r="B223" s="2" t="s">
        <v>1195</v>
      </c>
      <c r="C223" s="2" t="s">
        <v>597</v>
      </c>
      <c r="D223" s="20" t="s">
        <v>598</v>
      </c>
      <c r="E223" s="29">
        <f>Configuration!F35</f>
        <v>0</v>
      </c>
      <c r="F223" s="29">
        <f>Configuration!G35</f>
        <v>0</v>
      </c>
      <c r="G223" s="2"/>
      <c r="H223" s="31">
        <f t="shared" si="118"/>
        <v>0</v>
      </c>
      <c r="I223" s="2"/>
      <c r="J223" s="2"/>
      <c r="K223"/>
      <c r="L223" s="2"/>
      <c r="M223" s="2"/>
      <c r="N223" s="21">
        <v>15.5</v>
      </c>
      <c r="O223" s="29">
        <f t="shared" si="115"/>
        <v>0</v>
      </c>
      <c r="P223" s="29">
        <f t="shared" si="116"/>
        <v>0</v>
      </c>
      <c r="Q223"/>
    </row>
    <row r="224" spans="1:28" ht="32" hidden="1" x14ac:dyDescent="0.2">
      <c r="A224" s="2" t="s">
        <v>1181</v>
      </c>
      <c r="B224" s="2" t="s">
        <v>1195</v>
      </c>
      <c r="C224" s="2" t="s">
        <v>599</v>
      </c>
      <c r="D224" s="20" t="s">
        <v>600</v>
      </c>
      <c r="E224" s="29">
        <f>Configuration!F36</f>
        <v>0</v>
      </c>
      <c r="F224" s="29">
        <f>Configuration!G36</f>
        <v>0</v>
      </c>
      <c r="G224" s="2"/>
      <c r="H224" s="2"/>
      <c r="I224" s="31">
        <f t="shared" ref="I224:I226" si="119">F224</f>
        <v>0</v>
      </c>
      <c r="J224" s="2"/>
      <c r="K224"/>
      <c r="L224" s="2"/>
      <c r="M224" s="2"/>
      <c r="N224" s="21">
        <v>15.6</v>
      </c>
      <c r="O224" s="29">
        <f t="shared" si="115"/>
        <v>0</v>
      </c>
      <c r="P224" s="29">
        <f t="shared" si="116"/>
        <v>0</v>
      </c>
      <c r="Q224"/>
    </row>
    <row r="225" spans="1:28" ht="48" hidden="1" x14ac:dyDescent="0.2">
      <c r="A225" s="2" t="s">
        <v>1181</v>
      </c>
      <c r="B225" s="2" t="s">
        <v>1195</v>
      </c>
      <c r="C225" s="2" t="s">
        <v>601</v>
      </c>
      <c r="D225" s="20" t="s">
        <v>602</v>
      </c>
      <c r="E225" s="29">
        <f>Configuration!F37</f>
        <v>0</v>
      </c>
      <c r="F225" s="29">
        <f>Configuration!G37</f>
        <v>0</v>
      </c>
      <c r="G225" s="2"/>
      <c r="H225" s="2"/>
      <c r="I225" s="31">
        <f t="shared" si="119"/>
        <v>0</v>
      </c>
      <c r="J225" s="2"/>
      <c r="K225"/>
      <c r="L225" s="2"/>
      <c r="M225" s="2"/>
      <c r="N225" s="21">
        <v>15.9</v>
      </c>
      <c r="O225" s="29">
        <f t="shared" si="115"/>
        <v>0</v>
      </c>
      <c r="P225" s="29">
        <f t="shared" si="116"/>
        <v>0</v>
      </c>
      <c r="Q225"/>
    </row>
    <row r="226" spans="1:28" ht="32" hidden="1" x14ac:dyDescent="0.2">
      <c r="A226" s="2" t="s">
        <v>1181</v>
      </c>
      <c r="B226" s="2" t="s">
        <v>1195</v>
      </c>
      <c r="C226" s="2" t="s">
        <v>603</v>
      </c>
      <c r="D226" s="20" t="s">
        <v>604</v>
      </c>
      <c r="E226" s="29">
        <f>Configuration!F38</f>
        <v>0</v>
      </c>
      <c r="F226" s="29">
        <f>Configuration!G38</f>
        <v>0</v>
      </c>
      <c r="G226" s="2"/>
      <c r="H226" s="2"/>
      <c r="I226" s="31">
        <f t="shared" si="119"/>
        <v>0</v>
      </c>
      <c r="J226" s="2"/>
      <c r="K226" s="21" t="s">
        <v>1202</v>
      </c>
      <c r="L226" s="29">
        <f>E226</f>
        <v>0</v>
      </c>
      <c r="M226" s="29">
        <f>F226</f>
        <v>0</v>
      </c>
      <c r="N226" s="21">
        <v>16.11</v>
      </c>
      <c r="O226" s="29">
        <f t="shared" si="115"/>
        <v>0</v>
      </c>
      <c r="P226" s="29">
        <f t="shared" si="116"/>
        <v>0</v>
      </c>
      <c r="Q226"/>
      <c r="Z226" s="21" t="s">
        <v>1203</v>
      </c>
      <c r="AA226" s="29">
        <f>E226</f>
        <v>0</v>
      </c>
      <c r="AB226" s="29">
        <f>F226</f>
        <v>0</v>
      </c>
    </row>
    <row r="227" spans="1:28" ht="48" hidden="1" x14ac:dyDescent="0.2">
      <c r="A227" s="2" t="s">
        <v>1181</v>
      </c>
      <c r="B227" s="2" t="s">
        <v>1195</v>
      </c>
      <c r="C227" s="2" t="s">
        <v>605</v>
      </c>
      <c r="D227" s="20" t="s">
        <v>606</v>
      </c>
      <c r="E227" s="29">
        <f>Configuration!F39</f>
        <v>0</v>
      </c>
      <c r="F227" s="29">
        <f>Configuration!G39</f>
        <v>0</v>
      </c>
      <c r="G227" s="2"/>
      <c r="H227" s="31">
        <f>F227</f>
        <v>0</v>
      </c>
      <c r="I227" s="2"/>
      <c r="J227" s="2"/>
      <c r="K227"/>
      <c r="L227" s="2"/>
      <c r="M227" s="2"/>
      <c r="Q227"/>
    </row>
    <row r="228" spans="1:28" ht="48" hidden="1" x14ac:dyDescent="0.2">
      <c r="A228" s="2" t="s">
        <v>1181</v>
      </c>
      <c r="B228" s="2" t="s">
        <v>1195</v>
      </c>
      <c r="C228" s="2" t="s">
        <v>607</v>
      </c>
      <c r="D228" s="20" t="s">
        <v>608</v>
      </c>
      <c r="E228" s="29">
        <f>Configuration!F40</f>
        <v>0</v>
      </c>
      <c r="F228" s="29">
        <f>Configuration!G40</f>
        <v>0</v>
      </c>
      <c r="G228" s="2"/>
      <c r="H228" s="2"/>
      <c r="I228" s="31">
        <f t="shared" ref="I228:I230" si="120">F228</f>
        <v>0</v>
      </c>
      <c r="J228" s="2"/>
      <c r="K228"/>
      <c r="L228" s="2"/>
      <c r="M228" s="2"/>
      <c r="Q228"/>
    </row>
    <row r="229" spans="1:28" ht="32" hidden="1" x14ac:dyDescent="0.2">
      <c r="A229" s="2" t="s">
        <v>1181</v>
      </c>
      <c r="B229" s="2" t="s">
        <v>1195</v>
      </c>
      <c r="C229" s="2" t="s">
        <v>609</v>
      </c>
      <c r="D229" s="20" t="s">
        <v>610</v>
      </c>
      <c r="E229" s="29">
        <f>Configuration!F41</f>
        <v>0</v>
      </c>
      <c r="F229" s="29">
        <f>Configuration!G41</f>
        <v>0</v>
      </c>
      <c r="G229" s="2"/>
      <c r="H229" s="2"/>
      <c r="I229" s="31">
        <f t="shared" si="120"/>
        <v>0</v>
      </c>
      <c r="J229" s="2"/>
      <c r="K229"/>
      <c r="L229" s="2"/>
      <c r="M229" s="2"/>
      <c r="Q229"/>
      <c r="Z229" s="21" t="s">
        <v>1204</v>
      </c>
      <c r="AA229" s="29">
        <f>E229</f>
        <v>0</v>
      </c>
      <c r="AB229" s="29">
        <f>F229</f>
        <v>0</v>
      </c>
    </row>
    <row r="230" spans="1:28" ht="48" x14ac:dyDescent="0.2">
      <c r="A230" s="2" t="s">
        <v>1181</v>
      </c>
      <c r="B230" s="2" t="s">
        <v>1205</v>
      </c>
      <c r="C230" s="2" t="s">
        <v>612</v>
      </c>
      <c r="D230" s="20" t="s">
        <v>613</v>
      </c>
      <c r="E230" s="29">
        <f>'Endpoint Protection'!F21</f>
        <v>0</v>
      </c>
      <c r="F230" s="29">
        <f>'Endpoint Protection'!G21</f>
        <v>0</v>
      </c>
      <c r="G230" s="2"/>
      <c r="H230" s="2"/>
      <c r="I230" s="31">
        <f t="shared" si="120"/>
        <v>0</v>
      </c>
      <c r="J230" s="2"/>
      <c r="K230" s="21" t="s">
        <v>1206</v>
      </c>
      <c r="L230" s="29">
        <f t="shared" ref="L230:M232" si="121">E230</f>
        <v>0</v>
      </c>
      <c r="M230" s="29">
        <f t="shared" si="121"/>
        <v>0</v>
      </c>
      <c r="N230" s="21">
        <v>8.1</v>
      </c>
      <c r="O230" s="29">
        <f t="shared" ref="O230:O232" si="122">E230</f>
        <v>0</v>
      </c>
      <c r="P230" s="29">
        <f t="shared" ref="P230:P232" si="123">F230</f>
        <v>0</v>
      </c>
      <c r="Q230" s="21" t="s">
        <v>1207</v>
      </c>
      <c r="R230" s="29">
        <f>E230</f>
        <v>0</v>
      </c>
      <c r="S230" s="29">
        <f>F230</f>
        <v>0</v>
      </c>
      <c r="T230" s="21">
        <v>8.6999999999999993</v>
      </c>
      <c r="U230" s="29">
        <f>E230</f>
        <v>0</v>
      </c>
      <c r="V230" s="29">
        <f>F230</f>
        <v>0</v>
      </c>
      <c r="W230" s="21" t="s">
        <v>1208</v>
      </c>
      <c r="X230" s="29">
        <f>E230</f>
        <v>0</v>
      </c>
      <c r="Y230" s="29">
        <f>F230</f>
        <v>0</v>
      </c>
      <c r="Z230" s="21" t="s">
        <v>1209</v>
      </c>
      <c r="AA230" s="29">
        <f>E230</f>
        <v>0</v>
      </c>
      <c r="AB230" s="29">
        <f>F230</f>
        <v>0</v>
      </c>
    </row>
    <row r="231" spans="1:28" ht="32" hidden="1" x14ac:dyDescent="0.2">
      <c r="A231" s="2" t="s">
        <v>1181</v>
      </c>
      <c r="B231" s="2" t="s">
        <v>1205</v>
      </c>
      <c r="C231" s="2" t="s">
        <v>614</v>
      </c>
      <c r="D231" s="20" t="s">
        <v>615</v>
      </c>
      <c r="E231" s="29">
        <f>'Endpoint Protection'!F22</f>
        <v>0</v>
      </c>
      <c r="F231" s="29">
        <f>'Endpoint Protection'!G22</f>
        <v>0</v>
      </c>
      <c r="G231" s="31">
        <f t="shared" ref="G231:G236" si="124">F231</f>
        <v>0</v>
      </c>
      <c r="H231" s="2"/>
      <c r="I231" s="2"/>
      <c r="J231" s="2"/>
      <c r="K231" s="21">
        <v>10.6</v>
      </c>
      <c r="L231" s="29">
        <f t="shared" si="121"/>
        <v>0</v>
      </c>
      <c r="M231" s="29">
        <f t="shared" si="121"/>
        <v>0</v>
      </c>
      <c r="N231" s="21">
        <v>8.1</v>
      </c>
      <c r="O231" s="29">
        <f t="shared" si="122"/>
        <v>0</v>
      </c>
      <c r="P231" s="29">
        <f t="shared" si="123"/>
        <v>0</v>
      </c>
      <c r="Q231"/>
    </row>
    <row r="232" spans="1:28" ht="32" hidden="1" x14ac:dyDescent="0.2">
      <c r="A232" s="2" t="s">
        <v>1181</v>
      </c>
      <c r="B232" s="2" t="s">
        <v>1205</v>
      </c>
      <c r="C232" s="2" t="s">
        <v>616</v>
      </c>
      <c r="D232" s="20" t="s">
        <v>617</v>
      </c>
      <c r="E232" s="29">
        <f>'Endpoint Protection'!F23</f>
        <v>0</v>
      </c>
      <c r="F232" s="29">
        <f>'Endpoint Protection'!G23</f>
        <v>0</v>
      </c>
      <c r="G232" s="31">
        <f t="shared" si="124"/>
        <v>0</v>
      </c>
      <c r="H232" s="2"/>
      <c r="I232" s="2"/>
      <c r="J232" s="2"/>
      <c r="K232" s="21">
        <v>10.199999999999999</v>
      </c>
      <c r="L232" s="29">
        <f t="shared" si="121"/>
        <v>0</v>
      </c>
      <c r="M232" s="29">
        <f t="shared" si="121"/>
        <v>0</v>
      </c>
      <c r="N232" s="21">
        <v>8.1999999999999993</v>
      </c>
      <c r="O232" s="29">
        <f t="shared" si="122"/>
        <v>0</v>
      </c>
      <c r="P232" s="29">
        <f t="shared" si="123"/>
        <v>0</v>
      </c>
      <c r="Q232"/>
      <c r="Z232" s="21" t="s">
        <v>1210</v>
      </c>
      <c r="AA232" s="29">
        <f>E232</f>
        <v>0</v>
      </c>
      <c r="AB232" s="29">
        <f>F232</f>
        <v>0</v>
      </c>
    </row>
    <row r="233" spans="1:28" ht="32" hidden="1" x14ac:dyDescent="0.2">
      <c r="A233" s="2" t="s">
        <v>1181</v>
      </c>
      <c r="B233" s="2" t="s">
        <v>1205</v>
      </c>
      <c r="C233" s="2" t="s">
        <v>618</v>
      </c>
      <c r="D233" s="20" t="s">
        <v>619</v>
      </c>
      <c r="E233" s="29">
        <f>'Endpoint Protection'!F24</f>
        <v>0</v>
      </c>
      <c r="F233" s="29">
        <f>'Endpoint Protection'!G24</f>
        <v>0</v>
      </c>
      <c r="G233" s="31">
        <f t="shared" si="124"/>
        <v>0</v>
      </c>
      <c r="H233" s="2"/>
      <c r="I233" s="2"/>
      <c r="J233" s="2"/>
      <c r="K233"/>
      <c r="L233" s="2"/>
      <c r="M233" s="2"/>
      <c r="Q233"/>
      <c r="Z233" s="2"/>
    </row>
    <row r="234" spans="1:28" ht="32" hidden="1" x14ac:dyDescent="0.2">
      <c r="A234" s="2" t="s">
        <v>1181</v>
      </c>
      <c r="B234" s="2" t="s">
        <v>1205</v>
      </c>
      <c r="C234" s="2" t="s">
        <v>620</v>
      </c>
      <c r="D234" s="20" t="s">
        <v>621</v>
      </c>
      <c r="E234" s="29">
        <f>'Endpoint Protection'!F25</f>
        <v>0</v>
      </c>
      <c r="F234" s="29">
        <f>'Endpoint Protection'!G25</f>
        <v>0</v>
      </c>
      <c r="G234" s="31">
        <f t="shared" si="124"/>
        <v>0</v>
      </c>
      <c r="H234" s="2"/>
      <c r="I234" s="2"/>
      <c r="J234" s="2"/>
      <c r="K234" s="21">
        <v>10.4</v>
      </c>
      <c r="L234" s="29">
        <f>E234</f>
        <v>0</v>
      </c>
      <c r="M234" s="29">
        <f>F234</f>
        <v>0</v>
      </c>
      <c r="N234" s="21">
        <v>8.4</v>
      </c>
      <c r="O234" s="29">
        <f t="shared" ref="O234:O240" si="125">E234</f>
        <v>0</v>
      </c>
      <c r="P234" s="29">
        <f t="shared" ref="P234:P240" si="126">F234</f>
        <v>0</v>
      </c>
      <c r="Q234"/>
      <c r="Z234" s="21" t="s">
        <v>1211</v>
      </c>
      <c r="AA234" s="29">
        <f>E234</f>
        <v>0</v>
      </c>
      <c r="AB234" s="29">
        <f>F234</f>
        <v>0</v>
      </c>
    </row>
    <row r="235" spans="1:28" ht="32" hidden="1" x14ac:dyDescent="0.2">
      <c r="A235" s="2" t="s">
        <v>1181</v>
      </c>
      <c r="B235" s="2" t="s">
        <v>1205</v>
      </c>
      <c r="C235" s="2" t="s">
        <v>622</v>
      </c>
      <c r="D235" s="20" t="s">
        <v>623</v>
      </c>
      <c r="E235" s="29">
        <f>'Endpoint Protection'!F26</f>
        <v>0</v>
      </c>
      <c r="F235" s="29">
        <f>'Endpoint Protection'!G26</f>
        <v>0</v>
      </c>
      <c r="G235" s="31">
        <f t="shared" si="124"/>
        <v>0</v>
      </c>
      <c r="H235" s="2"/>
      <c r="I235" s="2"/>
      <c r="J235" s="2"/>
      <c r="K235"/>
      <c r="L235" s="2"/>
      <c r="M235" s="2"/>
      <c r="N235" s="21">
        <v>8.6</v>
      </c>
      <c r="O235" s="29">
        <f t="shared" si="125"/>
        <v>0</v>
      </c>
      <c r="P235" s="29">
        <f t="shared" si="126"/>
        <v>0</v>
      </c>
      <c r="Q235"/>
    </row>
    <row r="236" spans="1:28" ht="32" hidden="1" x14ac:dyDescent="0.2">
      <c r="A236" s="2" t="s">
        <v>1181</v>
      </c>
      <c r="B236" s="2" t="s">
        <v>1205</v>
      </c>
      <c r="C236" s="2" t="s">
        <v>624</v>
      </c>
      <c r="D236" s="20" t="s">
        <v>625</v>
      </c>
      <c r="E236" s="29">
        <f>'Endpoint Protection'!F27</f>
        <v>0</v>
      </c>
      <c r="F236" s="29">
        <f>'Endpoint Protection'!G27</f>
        <v>0</v>
      </c>
      <c r="G236" s="31">
        <f t="shared" si="124"/>
        <v>0</v>
      </c>
      <c r="H236" s="2"/>
      <c r="I236" s="2"/>
      <c r="J236" s="2"/>
      <c r="K236" s="21" t="s">
        <v>1212</v>
      </c>
      <c r="L236" s="29">
        <f>E236</f>
        <v>0</v>
      </c>
      <c r="M236" s="29">
        <f>F236</f>
        <v>0</v>
      </c>
      <c r="N236" s="21">
        <v>9.4</v>
      </c>
      <c r="O236" s="29">
        <f t="shared" si="125"/>
        <v>0</v>
      </c>
      <c r="P236" s="29">
        <f t="shared" si="126"/>
        <v>0</v>
      </c>
      <c r="Q236"/>
      <c r="W236" s="21" t="s">
        <v>1213</v>
      </c>
      <c r="X236" s="29">
        <f>E236</f>
        <v>0</v>
      </c>
      <c r="Y236" s="29">
        <f>F236</f>
        <v>0</v>
      </c>
    </row>
    <row r="237" spans="1:28" ht="32" hidden="1" x14ac:dyDescent="0.2">
      <c r="A237" s="2" t="s">
        <v>1181</v>
      </c>
      <c r="B237" s="2" t="s">
        <v>1205</v>
      </c>
      <c r="C237" s="2" t="s">
        <v>626</v>
      </c>
      <c r="D237" s="20" t="s">
        <v>627</v>
      </c>
      <c r="E237" s="29">
        <f>'Endpoint Protection'!F28</f>
        <v>0</v>
      </c>
      <c r="F237" s="29">
        <f>'Endpoint Protection'!G28</f>
        <v>0</v>
      </c>
      <c r="G237" s="2"/>
      <c r="H237" s="31">
        <f t="shared" ref="H237:H238" si="127">F237</f>
        <v>0</v>
      </c>
      <c r="I237" s="2"/>
      <c r="J237" s="2"/>
      <c r="K237"/>
      <c r="L237" s="2"/>
      <c r="M237" s="2"/>
      <c r="N237" s="21">
        <v>9.4</v>
      </c>
      <c r="O237" s="29">
        <f t="shared" si="125"/>
        <v>0</v>
      </c>
      <c r="P237" s="29">
        <f t="shared" si="126"/>
        <v>0</v>
      </c>
      <c r="Q237"/>
    </row>
    <row r="238" spans="1:28" ht="16" hidden="1" x14ac:dyDescent="0.2">
      <c r="A238" s="2" t="s">
        <v>1181</v>
      </c>
      <c r="B238" s="2" t="s">
        <v>1205</v>
      </c>
      <c r="C238" s="2" t="s">
        <v>628</v>
      </c>
      <c r="D238" s="20" t="s">
        <v>629</v>
      </c>
      <c r="E238" s="29">
        <f>'Endpoint Protection'!F29</f>
        <v>0</v>
      </c>
      <c r="F238" s="29">
        <f>'Endpoint Protection'!G29</f>
        <v>0</v>
      </c>
      <c r="G238" s="2"/>
      <c r="H238" s="31">
        <f t="shared" si="127"/>
        <v>0</v>
      </c>
      <c r="I238" s="2"/>
      <c r="J238" s="2"/>
      <c r="K238" s="21">
        <v>3.6</v>
      </c>
      <c r="L238" s="29">
        <f>E238</f>
        <v>0</v>
      </c>
      <c r="M238" s="29">
        <f>F238</f>
        <v>0</v>
      </c>
      <c r="N238" s="21">
        <v>13.6</v>
      </c>
      <c r="O238" s="29">
        <f t="shared" si="125"/>
        <v>0</v>
      </c>
      <c r="P238" s="29">
        <f t="shared" si="126"/>
        <v>0</v>
      </c>
      <c r="Q238"/>
      <c r="W238" s="21" t="s">
        <v>1213</v>
      </c>
      <c r="X238" s="29">
        <f>E238</f>
        <v>0</v>
      </c>
      <c r="Y238" s="29">
        <f>F238</f>
        <v>0</v>
      </c>
      <c r="Z238" s="21" t="s">
        <v>1214</v>
      </c>
      <c r="AA238" s="29">
        <f>E238</f>
        <v>0</v>
      </c>
      <c r="AB238" s="29">
        <f>F238</f>
        <v>0</v>
      </c>
    </row>
    <row r="239" spans="1:28" ht="32" hidden="1" x14ac:dyDescent="0.2">
      <c r="A239" s="2" t="s">
        <v>1181</v>
      </c>
      <c r="B239" s="2" t="s">
        <v>1205</v>
      </c>
      <c r="C239" s="2" t="s">
        <v>630</v>
      </c>
      <c r="D239" s="20" t="s">
        <v>631</v>
      </c>
      <c r="E239" s="29">
        <f>'Endpoint Protection'!F30</f>
        <v>0</v>
      </c>
      <c r="F239" s="29">
        <f>'Endpoint Protection'!G30</f>
        <v>0</v>
      </c>
      <c r="G239" s="31">
        <f>F239</f>
        <v>0</v>
      </c>
      <c r="I239" s="2"/>
      <c r="J239" s="2"/>
      <c r="K239"/>
      <c r="L239" s="2"/>
      <c r="M239" s="2"/>
      <c r="N239" s="21">
        <v>14.7</v>
      </c>
      <c r="O239" s="29">
        <f t="shared" si="125"/>
        <v>0</v>
      </c>
      <c r="P239" s="29">
        <f t="shared" si="126"/>
        <v>0</v>
      </c>
      <c r="Q239"/>
    </row>
    <row r="240" spans="1:28" ht="32" hidden="1" x14ac:dyDescent="0.2">
      <c r="A240" s="2" t="s">
        <v>1181</v>
      </c>
      <c r="B240" s="2" t="s">
        <v>1205</v>
      </c>
      <c r="C240" s="2" t="s">
        <v>632</v>
      </c>
      <c r="D240" s="20" t="s">
        <v>633</v>
      </c>
      <c r="E240" s="29">
        <f>'Endpoint Protection'!F31</f>
        <v>0</v>
      </c>
      <c r="F240" s="29">
        <f>'Endpoint Protection'!G31</f>
        <v>0</v>
      </c>
      <c r="G240" s="2"/>
      <c r="H240" s="2"/>
      <c r="I240" s="31">
        <f t="shared" ref="I240:I243" si="128">F240</f>
        <v>0</v>
      </c>
      <c r="J240" s="2"/>
      <c r="K240"/>
      <c r="L240" s="2"/>
      <c r="M240" s="2"/>
      <c r="N240" s="21">
        <v>15.4</v>
      </c>
      <c r="O240" s="29">
        <f t="shared" si="125"/>
        <v>0</v>
      </c>
      <c r="P240" s="29">
        <f t="shared" si="126"/>
        <v>0</v>
      </c>
      <c r="Q240"/>
      <c r="W240" s="21" t="s">
        <v>1213</v>
      </c>
      <c r="X240" s="29">
        <f>E240</f>
        <v>0</v>
      </c>
      <c r="Y240" s="29">
        <f>F240</f>
        <v>0</v>
      </c>
    </row>
    <row r="241" spans="1:28" ht="32" hidden="1" x14ac:dyDescent="0.2">
      <c r="A241" s="2" t="s">
        <v>1181</v>
      </c>
      <c r="B241" s="2" t="s">
        <v>1205</v>
      </c>
      <c r="C241" s="2" t="s">
        <v>634</v>
      </c>
      <c r="D241" s="20" t="s">
        <v>635</v>
      </c>
      <c r="E241" s="29">
        <f>'Endpoint Protection'!F32</f>
        <v>0</v>
      </c>
      <c r="F241" s="29">
        <f>'Endpoint Protection'!G32</f>
        <v>0</v>
      </c>
      <c r="G241" s="2"/>
      <c r="H241" s="2"/>
      <c r="I241" s="31">
        <f t="shared" si="128"/>
        <v>0</v>
      </c>
      <c r="J241" s="2"/>
      <c r="K241" s="21">
        <v>4.12</v>
      </c>
      <c r="L241" s="29">
        <f>E241</f>
        <v>0</v>
      </c>
      <c r="M241" s="29">
        <f>F241</f>
        <v>0</v>
      </c>
      <c r="Q241"/>
    </row>
    <row r="242" spans="1:28" ht="32" hidden="1" x14ac:dyDescent="0.2">
      <c r="A242" s="2" t="s">
        <v>1181</v>
      </c>
      <c r="B242" s="2" t="s">
        <v>1205</v>
      </c>
      <c r="C242" s="2" t="s">
        <v>636</v>
      </c>
      <c r="D242" s="20" t="s">
        <v>637</v>
      </c>
      <c r="E242" s="29">
        <f>'Endpoint Protection'!F33</f>
        <v>0</v>
      </c>
      <c r="F242" s="29">
        <f>'Endpoint Protection'!G33</f>
        <v>0</v>
      </c>
      <c r="G242" s="2"/>
      <c r="H242" s="2"/>
      <c r="I242" s="31">
        <f t="shared" si="128"/>
        <v>0</v>
      </c>
      <c r="J242" s="2"/>
      <c r="K242" s="21" t="s">
        <v>1215</v>
      </c>
      <c r="L242" s="29">
        <f>E242</f>
        <v>0</v>
      </c>
      <c r="M242" s="29">
        <f>F242</f>
        <v>0</v>
      </c>
      <c r="Q242"/>
    </row>
    <row r="243" spans="1:28" ht="32" hidden="1" x14ac:dyDescent="0.2">
      <c r="A243" s="2" t="s">
        <v>1181</v>
      </c>
      <c r="B243" s="2" t="s">
        <v>1216</v>
      </c>
      <c r="C243" s="2" t="s">
        <v>639</v>
      </c>
      <c r="D243" s="20" t="s">
        <v>640</v>
      </c>
      <c r="E243" s="29">
        <f>'Removable Media'!F21</f>
        <v>0</v>
      </c>
      <c r="F243" s="29">
        <f>'Removable Media'!G21</f>
        <v>0</v>
      </c>
      <c r="G243" s="2"/>
      <c r="H243" s="2"/>
      <c r="I243" s="31">
        <f t="shared" si="128"/>
        <v>0</v>
      </c>
      <c r="J243" s="2"/>
      <c r="K243"/>
      <c r="L243" s="2"/>
      <c r="M243" s="2"/>
      <c r="N243" s="22">
        <v>13.8</v>
      </c>
      <c r="O243" s="29">
        <f t="shared" ref="O243:O245" si="129">E243</f>
        <v>0</v>
      </c>
      <c r="P243" s="29">
        <f t="shared" ref="P243:P245" si="130">F243</f>
        <v>0</v>
      </c>
      <c r="Q243"/>
      <c r="T243" s="21" t="s">
        <v>1350</v>
      </c>
      <c r="U243" s="29">
        <f>E243</f>
        <v>0</v>
      </c>
      <c r="V243" s="29">
        <f>F243</f>
        <v>0</v>
      </c>
    </row>
    <row r="244" spans="1:28" ht="32" hidden="1" x14ac:dyDescent="0.2">
      <c r="A244" s="2" t="s">
        <v>1181</v>
      </c>
      <c r="B244" s="2" t="s">
        <v>1216</v>
      </c>
      <c r="C244" s="2" t="s">
        <v>641</v>
      </c>
      <c r="D244" s="20" t="s">
        <v>642</v>
      </c>
      <c r="E244" s="29">
        <f>'Removable Media'!F22</f>
        <v>0</v>
      </c>
      <c r="F244" s="29">
        <f>'Removable Media'!G22</f>
        <v>0</v>
      </c>
      <c r="G244" s="2"/>
      <c r="H244" s="31">
        <f t="shared" ref="H244:H247" si="131">F244</f>
        <v>0</v>
      </c>
      <c r="I244" s="2"/>
      <c r="J244" s="2"/>
      <c r="K244" s="21">
        <v>3.9</v>
      </c>
      <c r="L244" s="29">
        <f>E244</f>
        <v>0</v>
      </c>
      <c r="M244" s="29">
        <f>F244</f>
        <v>0</v>
      </c>
      <c r="N244" s="22">
        <v>13.9</v>
      </c>
      <c r="O244" s="29">
        <f t="shared" si="129"/>
        <v>0</v>
      </c>
      <c r="P244" s="29">
        <f t="shared" si="130"/>
        <v>0</v>
      </c>
      <c r="Q244"/>
      <c r="Z244" s="22" t="s">
        <v>1217</v>
      </c>
      <c r="AA244" s="29">
        <f t="shared" ref="AA244:AB247" si="132">E244</f>
        <v>0</v>
      </c>
      <c r="AB244" s="29">
        <f t="shared" si="132"/>
        <v>0</v>
      </c>
    </row>
    <row r="245" spans="1:28" ht="32" hidden="1" x14ac:dyDescent="0.2">
      <c r="A245" s="2" t="s">
        <v>1181</v>
      </c>
      <c r="B245" s="2" t="s">
        <v>1216</v>
      </c>
      <c r="C245" s="2" t="s">
        <v>643</v>
      </c>
      <c r="D245" s="20" t="s">
        <v>644</v>
      </c>
      <c r="E245" s="29">
        <f>'Removable Media'!F23</f>
        <v>0</v>
      </c>
      <c r="F245" s="29">
        <f>'Removable Media'!G23</f>
        <v>0</v>
      </c>
      <c r="G245" s="2"/>
      <c r="H245" s="31">
        <f t="shared" si="131"/>
        <v>0</v>
      </c>
      <c r="I245" s="2"/>
      <c r="J245" s="2"/>
      <c r="K245"/>
      <c r="L245" s="2"/>
      <c r="M245" s="2"/>
      <c r="N245" s="22">
        <v>13.7</v>
      </c>
      <c r="O245" s="29">
        <f t="shared" si="129"/>
        <v>0</v>
      </c>
      <c r="P245" s="29">
        <f t="shared" si="130"/>
        <v>0</v>
      </c>
      <c r="Q245" s="22" t="s">
        <v>1218</v>
      </c>
      <c r="R245" s="29">
        <f>E245</f>
        <v>0</v>
      </c>
      <c r="S245" s="29">
        <f>F245</f>
        <v>0</v>
      </c>
      <c r="U245" s="29"/>
      <c r="V245" s="29"/>
      <c r="W245" s="22" t="s">
        <v>1219</v>
      </c>
      <c r="X245" s="29">
        <f>E245</f>
        <v>0</v>
      </c>
      <c r="Y245" s="29">
        <f>F245</f>
        <v>0</v>
      </c>
      <c r="Z245" s="21" t="s">
        <v>1220</v>
      </c>
      <c r="AA245" s="29">
        <f t="shared" si="132"/>
        <v>0</v>
      </c>
      <c r="AB245" s="29">
        <f t="shared" si="132"/>
        <v>0</v>
      </c>
    </row>
    <row r="246" spans="1:28" ht="32" hidden="1" x14ac:dyDescent="0.2">
      <c r="A246" s="2" t="s">
        <v>1181</v>
      </c>
      <c r="B246" s="2" t="s">
        <v>1216</v>
      </c>
      <c r="C246" s="2" t="s">
        <v>645</v>
      </c>
      <c r="D246" s="20" t="s">
        <v>646</v>
      </c>
      <c r="E246" s="29">
        <f>'Removable Media'!F24</f>
        <v>0</v>
      </c>
      <c r="F246" s="29">
        <f>'Removable Media'!G24</f>
        <v>0</v>
      </c>
      <c r="G246" s="2"/>
      <c r="H246" s="31">
        <f t="shared" si="131"/>
        <v>0</v>
      </c>
      <c r="I246" s="2"/>
      <c r="J246" s="2"/>
      <c r="K246"/>
      <c r="L246" s="2"/>
      <c r="M246" s="2"/>
      <c r="N246"/>
      <c r="Q246"/>
      <c r="Z246" s="22" t="s">
        <v>1221</v>
      </c>
      <c r="AA246" s="29">
        <f t="shared" si="132"/>
        <v>0</v>
      </c>
      <c r="AB246" s="29">
        <f t="shared" si="132"/>
        <v>0</v>
      </c>
    </row>
    <row r="247" spans="1:28" ht="32" hidden="1" x14ac:dyDescent="0.2">
      <c r="A247" s="2" t="s">
        <v>1181</v>
      </c>
      <c r="B247" s="2" t="s">
        <v>1216</v>
      </c>
      <c r="C247" s="2" t="s">
        <v>647</v>
      </c>
      <c r="D247" s="20" t="s">
        <v>648</v>
      </c>
      <c r="E247" s="29">
        <f>'Removable Media'!F25</f>
        <v>0</v>
      </c>
      <c r="F247" s="29">
        <f>'Removable Media'!G25</f>
        <v>0</v>
      </c>
      <c r="G247" s="2"/>
      <c r="H247" s="31">
        <f t="shared" si="131"/>
        <v>0</v>
      </c>
      <c r="I247" s="2"/>
      <c r="J247" s="2"/>
      <c r="K247"/>
      <c r="L247" s="2"/>
      <c r="M247" s="2"/>
      <c r="N247"/>
      <c r="Q247"/>
      <c r="Z247" s="21" t="s">
        <v>1222</v>
      </c>
      <c r="AA247" s="29">
        <f t="shared" si="132"/>
        <v>0</v>
      </c>
      <c r="AB247" s="29">
        <f t="shared" si="132"/>
        <v>0</v>
      </c>
    </row>
    <row r="248" spans="1:28" ht="32" hidden="1" x14ac:dyDescent="0.2">
      <c r="A248" s="2" t="s">
        <v>1181</v>
      </c>
      <c r="B248" s="2" t="s">
        <v>1443</v>
      </c>
      <c r="C248" s="2" t="s">
        <v>650</v>
      </c>
      <c r="D248" s="20" t="s">
        <v>651</v>
      </c>
      <c r="E248" s="29">
        <f>'Removable Media'!F26</f>
        <v>0</v>
      </c>
      <c r="F248" s="29">
        <f>'Removable Media'!G26</f>
        <v>0</v>
      </c>
      <c r="G248" s="2"/>
      <c r="H248" s="31"/>
      <c r="I248" s="2"/>
      <c r="J248" s="2"/>
      <c r="K248"/>
      <c r="L248" s="2"/>
      <c r="M248" s="2"/>
      <c r="N248"/>
      <c r="Q248"/>
      <c r="Z248" s="21"/>
      <c r="AA248" s="29"/>
      <c r="AB248" s="29"/>
    </row>
    <row r="249" spans="1:28" ht="32" hidden="1" x14ac:dyDescent="0.2">
      <c r="A249" s="2" t="s">
        <v>1181</v>
      </c>
      <c r="B249" s="2" t="s">
        <v>1443</v>
      </c>
      <c r="C249" s="2" t="s">
        <v>652</v>
      </c>
      <c r="D249" s="20" t="s">
        <v>653</v>
      </c>
      <c r="E249" s="29">
        <f>'Removable Media'!F27</f>
        <v>0</v>
      </c>
      <c r="F249" s="29">
        <f>'Removable Media'!G27</f>
        <v>1</v>
      </c>
      <c r="G249" s="2"/>
      <c r="H249" s="31"/>
      <c r="I249" s="2"/>
      <c r="J249" s="2"/>
      <c r="K249"/>
      <c r="L249" s="2"/>
      <c r="M249" s="2"/>
      <c r="N249"/>
      <c r="Q249"/>
      <c r="Z249" s="21"/>
      <c r="AA249" s="29"/>
      <c r="AB249" s="29"/>
    </row>
    <row r="250" spans="1:28" ht="16" hidden="1" x14ac:dyDescent="0.2">
      <c r="A250" s="2" t="s">
        <v>1181</v>
      </c>
      <c r="B250" s="2" t="s">
        <v>1443</v>
      </c>
      <c r="C250" s="2" t="s">
        <v>654</v>
      </c>
      <c r="D250" s="20" t="s">
        <v>655</v>
      </c>
      <c r="E250" s="29">
        <f>'Removable Media'!F28</f>
        <v>0</v>
      </c>
      <c r="F250" s="29">
        <f>'Removable Media'!G28</f>
        <v>0</v>
      </c>
      <c r="G250" s="2"/>
      <c r="H250" s="31"/>
      <c r="I250" s="2"/>
      <c r="J250" s="2"/>
      <c r="K250"/>
      <c r="L250" s="2"/>
      <c r="M250" s="2"/>
      <c r="N250"/>
      <c r="Q250"/>
      <c r="Z250" s="21"/>
      <c r="AA250" s="29"/>
      <c r="AB250" s="29"/>
    </row>
    <row r="251" spans="1:28" ht="32" hidden="1" x14ac:dyDescent="0.2">
      <c r="A251" s="2" t="s">
        <v>1181</v>
      </c>
      <c r="B251" s="2" t="s">
        <v>1443</v>
      </c>
      <c r="C251" s="2" t="s">
        <v>656</v>
      </c>
      <c r="D251" s="20" t="s">
        <v>657</v>
      </c>
      <c r="E251" s="29">
        <f>'Removable Media'!F29</f>
        <v>0</v>
      </c>
      <c r="F251" s="29">
        <f>'Removable Media'!G29</f>
        <v>0</v>
      </c>
      <c r="G251" s="2"/>
      <c r="H251" s="31"/>
      <c r="I251" s="2"/>
      <c r="J251" s="2"/>
      <c r="K251"/>
      <c r="L251" s="2"/>
      <c r="M251" s="2"/>
      <c r="N251"/>
      <c r="Q251"/>
      <c r="Z251" s="21"/>
      <c r="AA251" s="29"/>
      <c r="AB251" s="29"/>
    </row>
    <row r="252" spans="1:28" ht="32" hidden="1" x14ac:dyDescent="0.2">
      <c r="A252" s="2" t="s">
        <v>1181</v>
      </c>
      <c r="B252" s="2" t="s">
        <v>1443</v>
      </c>
      <c r="C252" s="2" t="s">
        <v>658</v>
      </c>
      <c r="D252" s="20" t="s">
        <v>659</v>
      </c>
      <c r="E252" s="29">
        <f>'Removable Media'!F30</f>
        <v>0</v>
      </c>
      <c r="F252" s="29">
        <f>'Removable Media'!G30</f>
        <v>0</v>
      </c>
      <c r="G252" s="2"/>
      <c r="H252" s="31"/>
      <c r="I252" s="2"/>
      <c r="J252" s="2"/>
      <c r="K252"/>
      <c r="L252" s="2"/>
      <c r="M252" s="2"/>
      <c r="N252"/>
      <c r="Q252"/>
      <c r="Z252" s="21"/>
      <c r="AA252" s="29"/>
      <c r="AB252" s="29"/>
    </row>
    <row r="253" spans="1:28" ht="48" hidden="1" x14ac:dyDescent="0.2">
      <c r="A253" s="2" t="s">
        <v>1181</v>
      </c>
      <c r="B253" s="2" t="s">
        <v>1443</v>
      </c>
      <c r="C253" s="2" t="s">
        <v>660</v>
      </c>
      <c r="D253" s="20" t="s">
        <v>661</v>
      </c>
      <c r="E253" s="29">
        <f>'Removable Media'!F31</f>
        <v>0</v>
      </c>
      <c r="F253" s="29">
        <f>'Removable Media'!G31</f>
        <v>0</v>
      </c>
      <c r="G253" s="2"/>
      <c r="H253" s="31"/>
      <c r="I253" s="2"/>
      <c r="J253" s="2"/>
      <c r="K253"/>
      <c r="L253" s="2"/>
      <c r="M253" s="2"/>
      <c r="N253"/>
      <c r="Q253"/>
      <c r="Z253" s="21"/>
      <c r="AA253" s="29"/>
      <c r="AB253" s="29"/>
    </row>
    <row r="254" spans="1:28" ht="32" hidden="1" x14ac:dyDescent="0.2">
      <c r="A254" s="2" t="s">
        <v>1181</v>
      </c>
      <c r="B254" s="2" t="s">
        <v>1443</v>
      </c>
      <c r="C254" s="2" t="s">
        <v>662</v>
      </c>
      <c r="D254" s="20" t="s">
        <v>663</v>
      </c>
      <c r="E254" s="29">
        <f>'Removable Media'!F32</f>
        <v>0</v>
      </c>
      <c r="F254" s="29">
        <f>'Removable Media'!G32</f>
        <v>0</v>
      </c>
      <c r="G254" s="2"/>
      <c r="H254" s="31"/>
      <c r="I254" s="2"/>
      <c r="J254" s="2"/>
      <c r="K254"/>
      <c r="L254" s="2"/>
      <c r="M254" s="2"/>
      <c r="N254"/>
      <c r="Q254"/>
      <c r="Z254" s="21"/>
      <c r="AA254" s="29"/>
      <c r="AB254" s="29"/>
    </row>
    <row r="255" spans="1:28" ht="32" hidden="1" x14ac:dyDescent="0.2">
      <c r="A255" s="2" t="s">
        <v>1181</v>
      </c>
      <c r="B255" s="2" t="s">
        <v>1443</v>
      </c>
      <c r="C255" s="2" t="s">
        <v>664</v>
      </c>
      <c r="D255" s="20" t="s">
        <v>665</v>
      </c>
      <c r="E255" s="29">
        <f>'Removable Media'!F33</f>
        <v>0</v>
      </c>
      <c r="F255" s="29">
        <f>'Removable Media'!G33</f>
        <v>0</v>
      </c>
      <c r="G255" s="2"/>
      <c r="H255" s="31"/>
      <c r="I255" s="2"/>
      <c r="J255" s="2"/>
      <c r="K255"/>
      <c r="L255" s="2"/>
      <c r="M255" s="2"/>
      <c r="N255"/>
      <c r="Q255"/>
      <c r="Z255" s="21"/>
      <c r="AA255" s="29"/>
      <c r="AB255" s="29"/>
    </row>
    <row r="256" spans="1:28" ht="32" x14ac:dyDescent="0.2">
      <c r="A256" s="2" t="s">
        <v>1181</v>
      </c>
      <c r="B256" s="2" t="s">
        <v>1223</v>
      </c>
      <c r="C256" s="2" t="s">
        <v>667</v>
      </c>
      <c r="D256" s="20" t="s">
        <v>668</v>
      </c>
      <c r="E256" s="29">
        <f>Backup!F21</f>
        <v>0</v>
      </c>
      <c r="F256" s="29">
        <f>Backup!G21</f>
        <v>0</v>
      </c>
      <c r="G256" s="2"/>
      <c r="H256" s="2"/>
      <c r="I256" s="31">
        <f>F256</f>
        <v>0</v>
      </c>
      <c r="J256" s="2"/>
      <c r="K256" s="21" t="s">
        <v>1224</v>
      </c>
      <c r="L256" s="29">
        <f>E256</f>
        <v>0</v>
      </c>
      <c r="M256" s="29">
        <f>F256</f>
        <v>0</v>
      </c>
      <c r="N256" s="22">
        <v>10.1</v>
      </c>
      <c r="O256" s="29">
        <f t="shared" ref="O256:O267" si="133">E256</f>
        <v>0</v>
      </c>
      <c r="P256" s="29">
        <f t="shared" ref="P256:P267" si="134">F256</f>
        <v>0</v>
      </c>
      <c r="Q256" s="21" t="s">
        <v>1225</v>
      </c>
      <c r="R256" s="29">
        <f>E256</f>
        <v>0</v>
      </c>
      <c r="S256" s="29">
        <f>F256</f>
        <v>0</v>
      </c>
      <c r="T256" s="21">
        <v>8.1300000000000008</v>
      </c>
      <c r="U256" s="29">
        <f>E256</f>
        <v>0</v>
      </c>
      <c r="V256" s="29">
        <f>F256</f>
        <v>0</v>
      </c>
      <c r="W256" s="21" t="s">
        <v>1226</v>
      </c>
      <c r="X256" s="29">
        <f>E256</f>
        <v>0</v>
      </c>
      <c r="Y256" s="29">
        <f>F256</f>
        <v>0</v>
      </c>
    </row>
    <row r="257" spans="1:28" ht="32" hidden="1" x14ac:dyDescent="0.2">
      <c r="A257" s="2" t="s">
        <v>1181</v>
      </c>
      <c r="B257" s="2" t="s">
        <v>1223</v>
      </c>
      <c r="C257" s="2" t="s">
        <v>669</v>
      </c>
      <c r="D257" s="20" t="s">
        <v>670</v>
      </c>
      <c r="E257" s="29">
        <f>Backup!F22</f>
        <v>0</v>
      </c>
      <c r="F257" s="29">
        <f>Backup!G22</f>
        <v>0</v>
      </c>
      <c r="G257" s="2"/>
      <c r="H257" s="31">
        <f t="shared" ref="H257:H261" si="135">F257</f>
        <v>0</v>
      </c>
      <c r="I257" s="2"/>
      <c r="J257" s="2"/>
      <c r="K257"/>
      <c r="L257" s="2"/>
      <c r="M257" s="2"/>
      <c r="N257" s="22">
        <v>10.199999999999999</v>
      </c>
      <c r="O257" s="29">
        <f t="shared" si="133"/>
        <v>0</v>
      </c>
      <c r="P257" s="29">
        <f t="shared" si="134"/>
        <v>0</v>
      </c>
      <c r="Q257"/>
    </row>
    <row r="258" spans="1:28" ht="16" hidden="1" x14ac:dyDescent="0.2">
      <c r="A258" s="2" t="s">
        <v>1181</v>
      </c>
      <c r="B258" s="2" t="s">
        <v>1223</v>
      </c>
      <c r="C258" s="2" t="s">
        <v>671</v>
      </c>
      <c r="D258" s="20" t="s">
        <v>672</v>
      </c>
      <c r="E258" s="29">
        <f>Backup!F23</f>
        <v>0</v>
      </c>
      <c r="F258" s="29">
        <f>Backup!G23</f>
        <v>0</v>
      </c>
      <c r="G258" s="2"/>
      <c r="H258" s="31">
        <f t="shared" si="135"/>
        <v>0</v>
      </c>
      <c r="I258" s="2"/>
      <c r="J258" s="2"/>
      <c r="K258" s="21">
        <v>11.5</v>
      </c>
      <c r="L258" s="29">
        <f t="shared" ref="L258:M262" si="136">E258</f>
        <v>0</v>
      </c>
      <c r="M258" s="29">
        <f t="shared" si="136"/>
        <v>0</v>
      </c>
      <c r="N258" s="22">
        <v>10.3</v>
      </c>
      <c r="O258" s="29">
        <f t="shared" si="133"/>
        <v>0</v>
      </c>
      <c r="P258" s="29">
        <f t="shared" si="134"/>
        <v>0</v>
      </c>
      <c r="Q258" s="21" t="s">
        <v>1225</v>
      </c>
      <c r="R258" s="29">
        <f>E258</f>
        <v>0</v>
      </c>
      <c r="S258" s="29">
        <f>F258</f>
        <v>0</v>
      </c>
      <c r="U258" s="29"/>
      <c r="V258" s="29"/>
    </row>
    <row r="259" spans="1:28" ht="29.25" hidden="1" customHeight="1" x14ac:dyDescent="0.2">
      <c r="A259" s="2" t="s">
        <v>1181</v>
      </c>
      <c r="B259" s="2" t="s">
        <v>1223</v>
      </c>
      <c r="C259" s="2" t="s">
        <v>673</v>
      </c>
      <c r="D259" s="20" t="s">
        <v>674</v>
      </c>
      <c r="E259" s="29">
        <f>Backup!F24</f>
        <v>0</v>
      </c>
      <c r="F259" s="29">
        <f>Backup!G24</f>
        <v>0</v>
      </c>
      <c r="G259" s="2"/>
      <c r="H259" s="31">
        <f t="shared" si="135"/>
        <v>0</v>
      </c>
      <c r="I259" s="2"/>
      <c r="J259" s="2"/>
      <c r="K259" s="21">
        <v>11.3</v>
      </c>
      <c r="L259" s="29">
        <f t="shared" si="136"/>
        <v>0</v>
      </c>
      <c r="M259" s="29">
        <f t="shared" si="136"/>
        <v>0</v>
      </c>
      <c r="N259" s="22">
        <v>10.4</v>
      </c>
      <c r="O259" s="29">
        <f t="shared" si="133"/>
        <v>0</v>
      </c>
      <c r="P259" s="29">
        <f t="shared" si="134"/>
        <v>0</v>
      </c>
      <c r="Q259"/>
    </row>
    <row r="260" spans="1:28" ht="32" hidden="1" x14ac:dyDescent="0.2">
      <c r="A260" s="2" t="s">
        <v>1181</v>
      </c>
      <c r="B260" s="2" t="s">
        <v>1223</v>
      </c>
      <c r="C260" s="2" t="s">
        <v>675</v>
      </c>
      <c r="D260" s="20" t="s">
        <v>676</v>
      </c>
      <c r="E260" s="29">
        <f>Backup!F25</f>
        <v>0</v>
      </c>
      <c r="F260" s="29">
        <f>Backup!G25</f>
        <v>0</v>
      </c>
      <c r="G260" s="2"/>
      <c r="H260" s="31">
        <f t="shared" si="135"/>
        <v>0</v>
      </c>
      <c r="I260" s="2"/>
      <c r="J260" s="2"/>
      <c r="K260" s="21">
        <v>11.4</v>
      </c>
      <c r="L260" s="29">
        <f t="shared" si="136"/>
        <v>0</v>
      </c>
      <c r="M260" s="29">
        <f t="shared" si="136"/>
        <v>0</v>
      </c>
      <c r="N260" s="22">
        <v>10.5</v>
      </c>
      <c r="O260" s="29">
        <f t="shared" si="133"/>
        <v>0</v>
      </c>
      <c r="P260" s="29">
        <f t="shared" si="134"/>
        <v>0</v>
      </c>
      <c r="Q260"/>
    </row>
    <row r="261" spans="1:28" ht="32" x14ac:dyDescent="0.2">
      <c r="A261" s="2" t="s">
        <v>1227</v>
      </c>
      <c r="B261" s="2" t="s">
        <v>1228</v>
      </c>
      <c r="C261" s="2" t="s">
        <v>678</v>
      </c>
      <c r="D261" s="20" t="s">
        <v>679</v>
      </c>
      <c r="E261" s="29">
        <f>'Log Management'!F21</f>
        <v>0</v>
      </c>
      <c r="F261" s="29">
        <f>'Log Management'!G21</f>
        <v>0</v>
      </c>
      <c r="G261" s="2"/>
      <c r="H261" s="31">
        <f t="shared" si="135"/>
        <v>0</v>
      </c>
      <c r="I261" s="2"/>
      <c r="J261" s="2"/>
      <c r="K261" s="21">
        <v>8.4</v>
      </c>
      <c r="L261" s="29">
        <f t="shared" si="136"/>
        <v>0</v>
      </c>
      <c r="M261" s="29">
        <f t="shared" si="136"/>
        <v>0</v>
      </c>
      <c r="N261" s="21">
        <v>6.1</v>
      </c>
      <c r="O261" s="29">
        <f t="shared" si="133"/>
        <v>0</v>
      </c>
      <c r="P261" s="29">
        <f t="shared" si="134"/>
        <v>0</v>
      </c>
      <c r="Q261"/>
      <c r="T261" s="21">
        <v>8.17</v>
      </c>
      <c r="U261" s="29">
        <f t="shared" ref="U261:U264" si="137">E261</f>
        <v>0</v>
      </c>
      <c r="V261" s="29">
        <f t="shared" ref="V261:V264" si="138">F261</f>
        <v>0</v>
      </c>
      <c r="W261" s="21" t="s">
        <v>1229</v>
      </c>
      <c r="X261" s="29">
        <f t="shared" ref="X261:X264" si="139">E261</f>
        <v>0</v>
      </c>
      <c r="Y261" s="29">
        <f t="shared" ref="Y261:Y264" si="140">F261</f>
        <v>0</v>
      </c>
      <c r="Z261" s="21" t="s">
        <v>1230</v>
      </c>
      <c r="AA261" s="29">
        <f t="shared" ref="AA261:AB263" si="141">E261</f>
        <v>0</v>
      </c>
      <c r="AB261" s="29">
        <f t="shared" si="141"/>
        <v>0</v>
      </c>
    </row>
    <row r="262" spans="1:28" ht="48" x14ac:dyDescent="0.2">
      <c r="A262" s="2" t="s">
        <v>1227</v>
      </c>
      <c r="B262" s="2" t="s">
        <v>1228</v>
      </c>
      <c r="C262" s="2" t="s">
        <v>680</v>
      </c>
      <c r="D262" s="20" t="s">
        <v>681</v>
      </c>
      <c r="E262" s="29">
        <f>'Log Management'!F22</f>
        <v>0</v>
      </c>
      <c r="F262" s="29">
        <f>'Log Management'!G22</f>
        <v>0</v>
      </c>
      <c r="G262" s="2"/>
      <c r="H262" s="2"/>
      <c r="I262" s="31">
        <f t="shared" ref="I262:I264" si="142">F262</f>
        <v>0</v>
      </c>
      <c r="J262" s="2"/>
      <c r="K262" s="21" t="s">
        <v>1231</v>
      </c>
      <c r="L262" s="29">
        <f t="shared" si="136"/>
        <v>0</v>
      </c>
      <c r="M262" s="29">
        <f t="shared" si="136"/>
        <v>0</v>
      </c>
      <c r="N262" s="21" t="s">
        <v>1232</v>
      </c>
      <c r="O262" s="29">
        <f t="shared" si="133"/>
        <v>0</v>
      </c>
      <c r="P262" s="29">
        <f t="shared" si="134"/>
        <v>0</v>
      </c>
      <c r="Q262" s="21" t="s">
        <v>1233</v>
      </c>
      <c r="R262" s="29">
        <f t="shared" ref="R262:R266" si="143">E262</f>
        <v>0</v>
      </c>
      <c r="S262" s="29">
        <f t="shared" ref="S262:S266" si="144">F262</f>
        <v>0</v>
      </c>
      <c r="T262" s="21" t="s">
        <v>1462</v>
      </c>
      <c r="U262" s="29">
        <f t="shared" si="137"/>
        <v>0</v>
      </c>
      <c r="V262" s="29">
        <f t="shared" si="138"/>
        <v>0</v>
      </c>
      <c r="W262" s="21" t="s">
        <v>1234</v>
      </c>
      <c r="X262" s="29">
        <f t="shared" si="139"/>
        <v>0</v>
      </c>
      <c r="Y262" s="29">
        <f t="shared" si="140"/>
        <v>0</v>
      </c>
      <c r="Z262" s="21" t="s">
        <v>1235</v>
      </c>
      <c r="AA262" s="29">
        <f t="shared" si="141"/>
        <v>0</v>
      </c>
      <c r="AB262" s="29">
        <f t="shared" si="141"/>
        <v>0</v>
      </c>
    </row>
    <row r="263" spans="1:28" ht="48" x14ac:dyDescent="0.2">
      <c r="A263" s="2" t="s">
        <v>1227</v>
      </c>
      <c r="B263" s="2" t="s">
        <v>1228</v>
      </c>
      <c r="C263" s="2" t="s">
        <v>682</v>
      </c>
      <c r="D263" s="20" t="s">
        <v>683</v>
      </c>
      <c r="E263" s="29">
        <f>'Log Management'!F23</f>
        <v>0</v>
      </c>
      <c r="F263" s="29">
        <f>'Log Management'!G23</f>
        <v>0</v>
      </c>
      <c r="G263" s="2"/>
      <c r="H263" s="2"/>
      <c r="I263" s="31">
        <f t="shared" si="142"/>
        <v>0</v>
      </c>
      <c r="J263" s="2"/>
      <c r="K263"/>
      <c r="L263" s="2"/>
      <c r="M263" s="2"/>
      <c r="N263" s="21" t="s">
        <v>1232</v>
      </c>
      <c r="O263" s="29">
        <f t="shared" si="133"/>
        <v>0</v>
      </c>
      <c r="P263" s="29">
        <f t="shared" si="134"/>
        <v>0</v>
      </c>
      <c r="Q263" s="21" t="s">
        <v>1236</v>
      </c>
      <c r="R263" s="29">
        <f t="shared" si="143"/>
        <v>0</v>
      </c>
      <c r="S263" s="29">
        <f t="shared" si="144"/>
        <v>0</v>
      </c>
      <c r="T263" s="21" t="s">
        <v>1462</v>
      </c>
      <c r="U263" s="29">
        <f t="shared" si="137"/>
        <v>0</v>
      </c>
      <c r="V263" s="29">
        <f t="shared" si="138"/>
        <v>0</v>
      </c>
      <c r="W263" s="21" t="s">
        <v>1234</v>
      </c>
      <c r="X263" s="29">
        <f t="shared" si="139"/>
        <v>0</v>
      </c>
      <c r="Y263" s="29">
        <f t="shared" si="140"/>
        <v>0</v>
      </c>
      <c r="Z263" s="21" t="s">
        <v>1235</v>
      </c>
      <c r="AA263" s="29">
        <f t="shared" si="141"/>
        <v>0</v>
      </c>
      <c r="AB263" s="29">
        <f t="shared" si="141"/>
        <v>0</v>
      </c>
    </row>
    <row r="264" spans="1:28" ht="48" x14ac:dyDescent="0.2">
      <c r="A264" s="2" t="s">
        <v>1227</v>
      </c>
      <c r="B264" s="2" t="s">
        <v>1228</v>
      </c>
      <c r="C264" s="2" t="s">
        <v>684</v>
      </c>
      <c r="D264" s="20" t="s">
        <v>685</v>
      </c>
      <c r="E264" s="29">
        <f>'Log Management'!F24</f>
        <v>0</v>
      </c>
      <c r="F264" s="29">
        <f>'Log Management'!G24</f>
        <v>0</v>
      </c>
      <c r="G264" s="2"/>
      <c r="H264" s="2"/>
      <c r="I264" s="31">
        <f t="shared" si="142"/>
        <v>0</v>
      </c>
      <c r="J264" s="2"/>
      <c r="K264" s="21">
        <v>8.1199999999999992</v>
      </c>
      <c r="L264" s="29">
        <f t="shared" ref="L264:M267" si="145">E264</f>
        <v>0</v>
      </c>
      <c r="M264" s="29">
        <f t="shared" si="145"/>
        <v>0</v>
      </c>
      <c r="N264" s="21" t="s">
        <v>1232</v>
      </c>
      <c r="O264" s="29">
        <f t="shared" si="133"/>
        <v>0</v>
      </c>
      <c r="P264" s="29">
        <f t="shared" si="134"/>
        <v>0</v>
      </c>
      <c r="Q264" s="21" t="s">
        <v>1237</v>
      </c>
      <c r="R264" s="29">
        <f t="shared" si="143"/>
        <v>0</v>
      </c>
      <c r="S264" s="29">
        <f t="shared" si="144"/>
        <v>0</v>
      </c>
      <c r="T264" s="21" t="s">
        <v>1462</v>
      </c>
      <c r="U264" s="29">
        <f t="shared" si="137"/>
        <v>0</v>
      </c>
      <c r="V264" s="29">
        <f t="shared" si="138"/>
        <v>0</v>
      </c>
      <c r="W264" s="21" t="s">
        <v>1234</v>
      </c>
      <c r="X264" s="29">
        <f t="shared" si="139"/>
        <v>0</v>
      </c>
      <c r="Y264" s="29">
        <f t="shared" si="140"/>
        <v>0</v>
      </c>
    </row>
    <row r="265" spans="1:28" ht="32" hidden="1" x14ac:dyDescent="0.2">
      <c r="A265" s="2" t="s">
        <v>1227</v>
      </c>
      <c r="B265" s="2" t="s">
        <v>1228</v>
      </c>
      <c r="C265" s="2" t="s">
        <v>686</v>
      </c>
      <c r="D265" s="20" t="s">
        <v>687</v>
      </c>
      <c r="E265" s="29">
        <f>'Log Management'!F25</f>
        <v>0</v>
      </c>
      <c r="F265" s="29">
        <f>'Log Management'!G25</f>
        <v>0</v>
      </c>
      <c r="G265" s="31">
        <f>F265</f>
        <v>0</v>
      </c>
      <c r="H265" s="2"/>
      <c r="I265" s="2"/>
      <c r="J265" s="2"/>
      <c r="K265" s="21" t="s">
        <v>1238</v>
      </c>
      <c r="L265" s="29">
        <f t="shared" si="145"/>
        <v>0</v>
      </c>
      <c r="M265" s="29">
        <f t="shared" si="145"/>
        <v>0</v>
      </c>
      <c r="N265" s="21">
        <v>6.5</v>
      </c>
      <c r="O265" s="29">
        <f t="shared" si="133"/>
        <v>0</v>
      </c>
      <c r="P265" s="29">
        <f t="shared" si="134"/>
        <v>0</v>
      </c>
      <c r="Q265" s="21" t="s">
        <v>1239</v>
      </c>
      <c r="R265" s="29">
        <f t="shared" si="143"/>
        <v>0</v>
      </c>
      <c r="S265" s="29">
        <f t="shared" si="144"/>
        <v>0</v>
      </c>
      <c r="U265" s="29"/>
      <c r="V265" s="29"/>
      <c r="Z265" s="21" t="s">
        <v>1240</v>
      </c>
      <c r="AA265" s="29">
        <f>E265</f>
        <v>0</v>
      </c>
      <c r="AB265" s="29">
        <f>F265</f>
        <v>0</v>
      </c>
    </row>
    <row r="266" spans="1:28" ht="112" hidden="1" x14ac:dyDescent="0.2">
      <c r="A266" s="2" t="s">
        <v>1227</v>
      </c>
      <c r="B266" s="2" t="s">
        <v>1228</v>
      </c>
      <c r="C266" s="2" t="s">
        <v>688</v>
      </c>
      <c r="D266" s="20" t="s">
        <v>689</v>
      </c>
      <c r="E266" s="29">
        <f>'Log Management'!F26</f>
        <v>0</v>
      </c>
      <c r="F266" s="29">
        <f>'Log Management'!G26</f>
        <v>0</v>
      </c>
      <c r="G266" s="2"/>
      <c r="H266" s="31">
        <f t="shared" ref="H266:H268" si="146">F266</f>
        <v>0</v>
      </c>
      <c r="I266" s="2"/>
      <c r="J266" s="2"/>
      <c r="K266" s="21">
        <v>8.11</v>
      </c>
      <c r="L266" s="29">
        <f t="shared" si="145"/>
        <v>0</v>
      </c>
      <c r="M266" s="29">
        <f t="shared" si="145"/>
        <v>0</v>
      </c>
      <c r="N266" s="21" t="s">
        <v>1241</v>
      </c>
      <c r="O266" s="29">
        <f t="shared" si="133"/>
        <v>0</v>
      </c>
      <c r="P266" s="29">
        <f t="shared" si="134"/>
        <v>0</v>
      </c>
      <c r="Q266" s="21" t="s">
        <v>1242</v>
      </c>
      <c r="R266" s="29">
        <f t="shared" si="143"/>
        <v>0</v>
      </c>
      <c r="S266" s="29">
        <f t="shared" si="144"/>
        <v>0</v>
      </c>
      <c r="U266" s="29"/>
      <c r="V266" s="29"/>
      <c r="Z266" s="21" t="s">
        <v>1243</v>
      </c>
      <c r="AA266" s="29">
        <f>E266</f>
        <v>0</v>
      </c>
      <c r="AB266" s="29">
        <f>F266</f>
        <v>0</v>
      </c>
    </row>
    <row r="267" spans="1:28" ht="32" hidden="1" x14ac:dyDescent="0.2">
      <c r="A267" s="2" t="s">
        <v>1227</v>
      </c>
      <c r="B267" s="2" t="s">
        <v>1228</v>
      </c>
      <c r="C267" s="2" t="s">
        <v>690</v>
      </c>
      <c r="D267" s="20" t="s">
        <v>691</v>
      </c>
      <c r="E267" s="29">
        <f>'Log Management'!F27</f>
        <v>0</v>
      </c>
      <c r="F267" s="29">
        <f>'Log Management'!G27</f>
        <v>0</v>
      </c>
      <c r="G267" s="2"/>
      <c r="H267" s="31">
        <f t="shared" si="146"/>
        <v>0</v>
      </c>
      <c r="I267" s="2"/>
      <c r="J267" s="2"/>
      <c r="K267" s="21">
        <v>13.11</v>
      </c>
      <c r="L267" s="29">
        <f t="shared" si="145"/>
        <v>0</v>
      </c>
      <c r="M267" s="29">
        <f t="shared" si="145"/>
        <v>0</v>
      </c>
      <c r="N267" s="21">
        <v>6.8</v>
      </c>
      <c r="O267" s="29">
        <f t="shared" si="133"/>
        <v>0</v>
      </c>
      <c r="P267" s="29">
        <f t="shared" si="134"/>
        <v>0</v>
      </c>
      <c r="Q267" s="19"/>
      <c r="Z267" s="21" t="s">
        <v>1244</v>
      </c>
      <c r="AA267" s="29">
        <f t="shared" ref="AA267:AA272" si="147">E267</f>
        <v>0</v>
      </c>
      <c r="AB267" s="29">
        <f t="shared" ref="AB267:AB272" si="148">F267</f>
        <v>0</v>
      </c>
    </row>
    <row r="268" spans="1:28" ht="32" hidden="1" x14ac:dyDescent="0.2">
      <c r="A268" s="2" t="s">
        <v>1227</v>
      </c>
      <c r="B268" s="2" t="s">
        <v>1228</v>
      </c>
      <c r="C268" s="2" t="s">
        <v>692</v>
      </c>
      <c r="D268" s="20" t="s">
        <v>693</v>
      </c>
      <c r="E268" s="29">
        <f>'Log Management'!F28</f>
        <v>0</v>
      </c>
      <c r="F268" s="29">
        <f>'Log Management'!G28</f>
        <v>0</v>
      </c>
      <c r="G268" s="2"/>
      <c r="H268" s="31">
        <f t="shared" si="146"/>
        <v>0</v>
      </c>
      <c r="I268" s="2"/>
      <c r="J268" s="2"/>
      <c r="K268"/>
      <c r="L268" s="2"/>
      <c r="M268" s="2"/>
      <c r="Q268"/>
      <c r="Z268" s="21" t="s">
        <v>1245</v>
      </c>
      <c r="AA268" s="29">
        <f t="shared" si="147"/>
        <v>0</v>
      </c>
      <c r="AB268" s="29">
        <f t="shared" si="148"/>
        <v>0</v>
      </c>
    </row>
    <row r="269" spans="1:28" ht="32" hidden="1" x14ac:dyDescent="0.2">
      <c r="A269" s="2" t="s">
        <v>1227</v>
      </c>
      <c r="B269" s="2" t="s">
        <v>1228</v>
      </c>
      <c r="C269" s="2" t="s">
        <v>694</v>
      </c>
      <c r="D269" s="20" t="s">
        <v>695</v>
      </c>
      <c r="E269" s="29">
        <f>'Log Management'!F29</f>
        <v>0</v>
      </c>
      <c r="F269" s="29">
        <f>'Log Management'!G29</f>
        <v>0</v>
      </c>
      <c r="G269" s="2"/>
      <c r="H269" s="2"/>
      <c r="I269" s="31">
        <f>F269</f>
        <v>0</v>
      </c>
      <c r="J269" s="2"/>
      <c r="K269"/>
      <c r="L269" s="2"/>
      <c r="M269" s="2"/>
      <c r="Q269"/>
      <c r="W269" s="21" t="s">
        <v>1246</v>
      </c>
      <c r="X269" s="29">
        <f>E269</f>
        <v>0</v>
      </c>
      <c r="Y269" s="29">
        <f>F269</f>
        <v>0</v>
      </c>
      <c r="Z269" s="21" t="s">
        <v>1247</v>
      </c>
      <c r="AA269" s="29">
        <f t="shared" si="147"/>
        <v>0</v>
      </c>
      <c r="AB269" s="29">
        <f t="shared" si="148"/>
        <v>0</v>
      </c>
    </row>
    <row r="270" spans="1:28" ht="32" hidden="1" x14ac:dyDescent="0.2">
      <c r="A270" s="2" t="s">
        <v>1227</v>
      </c>
      <c r="B270" s="2" t="s">
        <v>1228</v>
      </c>
      <c r="C270" s="2" t="s">
        <v>696</v>
      </c>
      <c r="D270" s="20" t="s">
        <v>697</v>
      </c>
      <c r="E270" s="29">
        <f>'Log Management'!F30</f>
        <v>0</v>
      </c>
      <c r="F270" s="29">
        <f>'Log Management'!G30</f>
        <v>0</v>
      </c>
      <c r="G270" s="2"/>
      <c r="H270" s="31">
        <f>F270</f>
        <v>0</v>
      </c>
      <c r="I270" s="2"/>
      <c r="J270" s="2"/>
      <c r="K270"/>
      <c r="L270" s="2"/>
      <c r="M270" s="2"/>
      <c r="Q270"/>
      <c r="Z270" s="21" t="s">
        <v>1248</v>
      </c>
      <c r="AA270" s="29">
        <f t="shared" si="147"/>
        <v>0</v>
      </c>
      <c r="AB270" s="29">
        <f t="shared" si="148"/>
        <v>0</v>
      </c>
    </row>
    <row r="271" spans="1:28" ht="32" hidden="1" x14ac:dyDescent="0.2">
      <c r="A271" s="2" t="s">
        <v>1227</v>
      </c>
      <c r="B271" s="2" t="s">
        <v>1228</v>
      </c>
      <c r="C271" s="2" t="s">
        <v>698</v>
      </c>
      <c r="D271" s="20" t="s">
        <v>699</v>
      </c>
      <c r="E271" s="29">
        <f>'Log Management'!F31</f>
        <v>0</v>
      </c>
      <c r="F271" s="29">
        <f>'Log Management'!G31</f>
        <v>0</v>
      </c>
      <c r="G271" s="31">
        <f>F271</f>
        <v>0</v>
      </c>
      <c r="H271" s="2"/>
      <c r="I271" s="2"/>
      <c r="J271" s="2"/>
      <c r="K271" s="21" t="s">
        <v>1249</v>
      </c>
      <c r="L271" s="29">
        <f>E271</f>
        <v>0</v>
      </c>
      <c r="M271" s="29">
        <f>F271</f>
        <v>0</v>
      </c>
      <c r="N271" s="21">
        <v>6.4</v>
      </c>
      <c r="O271" s="29">
        <f t="shared" ref="O271" si="149">E271</f>
        <v>0</v>
      </c>
      <c r="P271" s="29">
        <f t="shared" ref="P271" si="150">F271</f>
        <v>0</v>
      </c>
      <c r="Q271"/>
      <c r="Z271" s="21" t="s">
        <v>1250</v>
      </c>
      <c r="AA271" s="29">
        <f t="shared" si="147"/>
        <v>0</v>
      </c>
      <c r="AB271" s="29">
        <f t="shared" si="148"/>
        <v>0</v>
      </c>
    </row>
    <row r="272" spans="1:28" ht="16" hidden="1" x14ac:dyDescent="0.2">
      <c r="A272" s="2" t="s">
        <v>1227</v>
      </c>
      <c r="B272" s="2" t="s">
        <v>1228</v>
      </c>
      <c r="C272" s="2" t="s">
        <v>700</v>
      </c>
      <c r="D272" s="20" t="s">
        <v>703</v>
      </c>
      <c r="E272" s="29">
        <f>'Log Management'!F33</f>
        <v>0</v>
      </c>
      <c r="F272" s="29">
        <f>'Log Management'!G33</f>
        <v>0</v>
      </c>
      <c r="G272" s="2"/>
      <c r="H272" s="31">
        <f t="shared" ref="H272:H275" si="151">F272</f>
        <v>0</v>
      </c>
      <c r="I272" s="2"/>
      <c r="J272" s="2"/>
      <c r="K272" s="21">
        <v>3.14</v>
      </c>
      <c r="L272" s="29">
        <f>E272</f>
        <v>0</v>
      </c>
      <c r="M272" s="29">
        <f>F272</f>
        <v>0</v>
      </c>
      <c r="N272"/>
      <c r="Q272"/>
      <c r="Z272" s="21" t="s">
        <v>1251</v>
      </c>
      <c r="AA272" s="29">
        <f t="shared" si="147"/>
        <v>0</v>
      </c>
      <c r="AB272" s="29">
        <f t="shared" si="148"/>
        <v>0</v>
      </c>
    </row>
    <row r="273" spans="1:22" ht="16" hidden="1" x14ac:dyDescent="0.2">
      <c r="A273" s="2" t="s">
        <v>1227</v>
      </c>
      <c r="B273" s="2" t="s">
        <v>1228</v>
      </c>
      <c r="C273" s="2" t="s">
        <v>702</v>
      </c>
      <c r="D273" s="20" t="s">
        <v>705</v>
      </c>
      <c r="E273" s="29">
        <f>'Log Management'!F34</f>
        <v>0</v>
      </c>
      <c r="F273" s="29">
        <f>'Log Management'!G34</f>
        <v>0</v>
      </c>
      <c r="G273" s="2"/>
      <c r="H273" s="31">
        <f t="shared" si="151"/>
        <v>0</v>
      </c>
      <c r="I273" s="2"/>
      <c r="J273" s="2"/>
      <c r="K273"/>
      <c r="L273" s="2"/>
      <c r="M273" s="2"/>
      <c r="N273"/>
      <c r="Q273"/>
    </row>
    <row r="274" spans="1:22" ht="16" hidden="1" x14ac:dyDescent="0.2">
      <c r="A274" s="2" t="s">
        <v>1227</v>
      </c>
      <c r="B274" s="2" t="s">
        <v>1228</v>
      </c>
      <c r="C274" s="2" t="s">
        <v>704</v>
      </c>
      <c r="D274" s="20" t="s">
        <v>707</v>
      </c>
      <c r="E274" s="29">
        <f>'Log Management'!F35</f>
        <v>0</v>
      </c>
      <c r="F274" s="29">
        <f>'Log Management'!G35</f>
        <v>0</v>
      </c>
      <c r="G274" s="2"/>
      <c r="H274" s="31">
        <f t="shared" si="151"/>
        <v>0</v>
      </c>
      <c r="I274" s="2"/>
      <c r="J274" s="2"/>
      <c r="K274"/>
      <c r="L274" s="2"/>
      <c r="M274" s="2"/>
      <c r="N274"/>
      <c r="Q274"/>
    </row>
    <row r="275" spans="1:22" ht="16" hidden="1" x14ac:dyDescent="0.2">
      <c r="A275" s="2" t="s">
        <v>1227</v>
      </c>
      <c r="B275" s="2" t="s">
        <v>1228</v>
      </c>
      <c r="C275" s="2" t="s">
        <v>706</v>
      </c>
      <c r="D275" s="20" t="s">
        <v>709</v>
      </c>
      <c r="E275" s="29">
        <f>'Log Management'!F36</f>
        <v>0</v>
      </c>
      <c r="F275" s="29">
        <f>'Log Management'!G36</f>
        <v>0</v>
      </c>
      <c r="G275" s="2"/>
      <c r="H275" s="31">
        <f t="shared" si="151"/>
        <v>0</v>
      </c>
      <c r="I275" s="2"/>
      <c r="J275" s="2"/>
      <c r="K275" s="21">
        <v>1.4</v>
      </c>
      <c r="L275" s="29">
        <f>E275</f>
        <v>0</v>
      </c>
      <c r="M275" s="29">
        <f>F275</f>
        <v>0</v>
      </c>
      <c r="N275" s="21">
        <v>1.3</v>
      </c>
      <c r="O275" s="29">
        <f t="shared" ref="O275:O283" si="152">E275</f>
        <v>0</v>
      </c>
      <c r="P275" s="29">
        <f t="shared" ref="P275:P283" si="153">F275</f>
        <v>0</v>
      </c>
      <c r="Q275"/>
    </row>
    <row r="276" spans="1:22" ht="32" hidden="1" x14ac:dyDescent="0.2">
      <c r="A276" s="2" t="s">
        <v>1227</v>
      </c>
      <c r="B276" s="2" t="s">
        <v>1228</v>
      </c>
      <c r="C276" s="2" t="s">
        <v>708</v>
      </c>
      <c r="D276" s="20" t="s">
        <v>711</v>
      </c>
      <c r="E276" s="29">
        <f>'Log Management'!F37</f>
        <v>0</v>
      </c>
      <c r="F276" s="29">
        <f>'Log Management'!G37</f>
        <v>0</v>
      </c>
      <c r="G276" s="2"/>
      <c r="H276" s="2"/>
      <c r="I276" s="31">
        <f>F276</f>
        <v>0</v>
      </c>
      <c r="J276" s="2"/>
      <c r="K276"/>
      <c r="L276" s="2"/>
      <c r="M276" s="2"/>
      <c r="N276" s="21">
        <v>4.8</v>
      </c>
      <c r="O276" s="29">
        <f t="shared" si="152"/>
        <v>0</v>
      </c>
      <c r="P276" s="29">
        <f t="shared" si="153"/>
        <v>0</v>
      </c>
      <c r="Q276"/>
    </row>
    <row r="277" spans="1:22" ht="32" hidden="1" x14ac:dyDescent="0.2">
      <c r="A277" s="2" t="s">
        <v>1227</v>
      </c>
      <c r="B277" s="2" t="s">
        <v>1228</v>
      </c>
      <c r="C277" s="2" t="s">
        <v>710</v>
      </c>
      <c r="D277" s="20" t="s">
        <v>713</v>
      </c>
      <c r="E277" s="29">
        <f>'Log Management'!F38</f>
        <v>0</v>
      </c>
      <c r="F277" s="29">
        <f>'Log Management'!G38</f>
        <v>0</v>
      </c>
      <c r="G277" s="2"/>
      <c r="H277" s="31">
        <f>F277</f>
        <v>0</v>
      </c>
      <c r="I277" s="2"/>
      <c r="J277" s="2"/>
      <c r="K277"/>
      <c r="L277" s="2"/>
      <c r="M277" s="2"/>
      <c r="N277" s="21">
        <v>4.9000000000000004</v>
      </c>
      <c r="O277" s="29">
        <f t="shared" si="152"/>
        <v>0</v>
      </c>
      <c r="P277" s="29">
        <f t="shared" si="153"/>
        <v>0</v>
      </c>
      <c r="Q277"/>
    </row>
    <row r="278" spans="1:22" ht="16" hidden="1" x14ac:dyDescent="0.2">
      <c r="A278" s="2" t="s">
        <v>1227</v>
      </c>
      <c r="B278" s="2" t="s">
        <v>1228</v>
      </c>
      <c r="C278" s="2" t="s">
        <v>712</v>
      </c>
      <c r="D278" s="20" t="s">
        <v>715</v>
      </c>
      <c r="E278" s="29">
        <f>'Log Management'!F39</f>
        <v>0</v>
      </c>
      <c r="F278" s="29">
        <f>'Log Management'!G39</f>
        <v>0</v>
      </c>
      <c r="G278" s="2"/>
      <c r="H278" s="2"/>
      <c r="I278" s="31">
        <f t="shared" ref="I278:I279" si="154">F278</f>
        <v>0</v>
      </c>
      <c r="J278" s="2"/>
      <c r="K278"/>
      <c r="L278" s="2"/>
      <c r="M278" s="2"/>
      <c r="N278" s="21">
        <v>16.12</v>
      </c>
      <c r="O278" s="29">
        <f t="shared" si="152"/>
        <v>0</v>
      </c>
      <c r="P278" s="29">
        <f t="shared" si="153"/>
        <v>0</v>
      </c>
      <c r="Q278"/>
    </row>
    <row r="279" spans="1:22" ht="32" hidden="1" x14ac:dyDescent="0.2">
      <c r="A279" s="2" t="s">
        <v>1227</v>
      </c>
      <c r="B279" s="2" t="s">
        <v>1228</v>
      </c>
      <c r="C279" s="2" t="s">
        <v>714</v>
      </c>
      <c r="D279" s="20" t="s">
        <v>717</v>
      </c>
      <c r="E279" s="29">
        <f>'Log Management'!F40</f>
        <v>0</v>
      </c>
      <c r="F279" s="29">
        <f>'Log Management'!G40</f>
        <v>0</v>
      </c>
      <c r="G279" s="2"/>
      <c r="H279" s="2"/>
      <c r="I279" s="31">
        <f t="shared" si="154"/>
        <v>0</v>
      </c>
      <c r="J279" s="2"/>
      <c r="K279"/>
      <c r="L279" s="2"/>
      <c r="M279" s="2"/>
      <c r="N279" s="21">
        <v>16.13</v>
      </c>
      <c r="O279" s="29">
        <f t="shared" si="152"/>
        <v>0</v>
      </c>
      <c r="P279" s="29">
        <f t="shared" si="153"/>
        <v>0</v>
      </c>
      <c r="Q279"/>
    </row>
    <row r="280" spans="1:22" ht="16" hidden="1" x14ac:dyDescent="0.2">
      <c r="A280" s="2" t="s">
        <v>1227</v>
      </c>
      <c r="B280" s="2" t="s">
        <v>1228</v>
      </c>
      <c r="C280" s="2" t="s">
        <v>716</v>
      </c>
      <c r="D280" s="20" t="s">
        <v>719</v>
      </c>
      <c r="E280" s="29">
        <f>'Log Management'!F41</f>
        <v>0</v>
      </c>
      <c r="F280" s="29">
        <f>'Log Management'!G41</f>
        <v>0</v>
      </c>
      <c r="G280" s="2"/>
      <c r="H280" s="31">
        <f t="shared" ref="H280:H282" si="155">F280</f>
        <v>0</v>
      </c>
      <c r="I280" s="2"/>
      <c r="J280" s="2"/>
      <c r="K280" s="21">
        <v>8.8000000000000007</v>
      </c>
      <c r="L280" s="29">
        <f>E280</f>
        <v>0</v>
      </c>
      <c r="M280" s="29">
        <f>F280</f>
        <v>0</v>
      </c>
      <c r="N280" s="21">
        <v>8.8000000000000007</v>
      </c>
      <c r="O280" s="29">
        <f t="shared" si="152"/>
        <v>0</v>
      </c>
      <c r="P280" s="29">
        <f t="shared" si="153"/>
        <v>0</v>
      </c>
      <c r="Q280"/>
    </row>
    <row r="281" spans="1:22" ht="16" hidden="1" x14ac:dyDescent="0.2">
      <c r="A281" s="2" t="s">
        <v>1227</v>
      </c>
      <c r="B281" s="2" t="s">
        <v>1228</v>
      </c>
      <c r="C281" s="2" t="s">
        <v>718</v>
      </c>
      <c r="D281" s="20" t="s">
        <v>719</v>
      </c>
      <c r="E281" s="29">
        <f>'Log Management'!F42</f>
        <v>0</v>
      </c>
      <c r="F281" s="29">
        <f>'Log Management'!G42</f>
        <v>0</v>
      </c>
      <c r="G281" s="2"/>
      <c r="H281" s="31"/>
      <c r="I281" s="2"/>
      <c r="J281" s="2"/>
      <c r="K281" s="21"/>
      <c r="L281" s="29"/>
      <c r="M281" s="29"/>
      <c r="N281" s="21"/>
      <c r="O281" s="29"/>
      <c r="P281" s="29"/>
      <c r="Q281"/>
    </row>
    <row r="282" spans="1:22" ht="32" hidden="1" x14ac:dyDescent="0.2">
      <c r="A282" s="2" t="s">
        <v>1227</v>
      </c>
      <c r="B282" s="2" t="s">
        <v>1252</v>
      </c>
      <c r="C282" s="2" t="s">
        <v>721</v>
      </c>
      <c r="D282" s="20" t="s">
        <v>722</v>
      </c>
      <c r="E282" s="29">
        <f>'File Integrity'!F21</f>
        <v>0</v>
      </c>
      <c r="F282" s="29">
        <f>'File Integrity'!G21</f>
        <v>0</v>
      </c>
      <c r="G282" s="2"/>
      <c r="H282" s="31">
        <f t="shared" si="155"/>
        <v>0</v>
      </c>
      <c r="I282" s="2"/>
      <c r="J282" s="2"/>
      <c r="K282"/>
      <c r="L282" s="2"/>
      <c r="M282" s="2"/>
      <c r="N282" s="22">
        <v>14.9</v>
      </c>
      <c r="O282" s="29">
        <f t="shared" si="152"/>
        <v>0</v>
      </c>
      <c r="P282" s="29">
        <f t="shared" si="153"/>
        <v>0</v>
      </c>
      <c r="Q282" s="22" t="s">
        <v>1253</v>
      </c>
      <c r="R282" s="29">
        <f t="shared" ref="R282:R283" si="156">E282</f>
        <v>0</v>
      </c>
      <c r="S282" s="29">
        <f t="shared" ref="S282:S283" si="157">F282</f>
        <v>0</v>
      </c>
      <c r="U282" s="29"/>
      <c r="V282" s="29"/>
    </row>
    <row r="283" spans="1:22" ht="32" hidden="1" x14ac:dyDescent="0.2">
      <c r="A283" s="2" t="s">
        <v>1227</v>
      </c>
      <c r="B283" s="2" t="s">
        <v>1252</v>
      </c>
      <c r="C283" s="2" t="s">
        <v>723</v>
      </c>
      <c r="D283" s="20" t="s">
        <v>724</v>
      </c>
      <c r="E283" s="29">
        <f>'File Integrity'!F22</f>
        <v>0</v>
      </c>
      <c r="F283" s="29">
        <f>'File Integrity'!G22</f>
        <v>0</v>
      </c>
      <c r="G283" s="2"/>
      <c r="H283" s="2"/>
      <c r="I283" s="31">
        <f t="shared" ref="I283:I286" si="158">F283</f>
        <v>0</v>
      </c>
      <c r="J283" s="2"/>
      <c r="K283"/>
      <c r="L283" s="2"/>
      <c r="M283" s="2"/>
      <c r="N283" s="22">
        <v>14.9</v>
      </c>
      <c r="O283" s="29">
        <f t="shared" si="152"/>
        <v>0</v>
      </c>
      <c r="P283" s="29">
        <f t="shared" si="153"/>
        <v>0</v>
      </c>
      <c r="Q283" s="22" t="s">
        <v>1253</v>
      </c>
      <c r="R283" s="29">
        <f t="shared" si="156"/>
        <v>0</v>
      </c>
      <c r="S283" s="29">
        <f t="shared" si="157"/>
        <v>0</v>
      </c>
      <c r="U283" s="29"/>
      <c r="V283" s="29"/>
    </row>
    <row r="284" spans="1:22" ht="32" hidden="1" x14ac:dyDescent="0.2">
      <c r="A284" s="2" t="s">
        <v>1227</v>
      </c>
      <c r="B284" s="2" t="s">
        <v>1252</v>
      </c>
      <c r="C284" s="2" t="s">
        <v>725</v>
      </c>
      <c r="D284" s="20" t="s">
        <v>726</v>
      </c>
      <c r="E284" s="29">
        <f>'File Integrity'!F23</f>
        <v>0</v>
      </c>
      <c r="F284" s="29">
        <f>'File Integrity'!G23</f>
        <v>0</v>
      </c>
      <c r="G284" s="2"/>
      <c r="H284" s="2"/>
      <c r="I284" s="31">
        <f t="shared" si="158"/>
        <v>0</v>
      </c>
      <c r="J284" s="2"/>
      <c r="K284"/>
      <c r="L284" s="2"/>
      <c r="M284" s="2"/>
      <c r="N284"/>
      <c r="Q284"/>
    </row>
    <row r="285" spans="1:22" ht="32" hidden="1" x14ac:dyDescent="0.2">
      <c r="A285" s="2" t="s">
        <v>1254</v>
      </c>
      <c r="B285" s="2" t="s">
        <v>1255</v>
      </c>
      <c r="C285" s="2" t="s">
        <v>728</v>
      </c>
      <c r="D285" s="20" t="s">
        <v>729</v>
      </c>
      <c r="E285" s="29">
        <f>Identity!F21</f>
        <v>0</v>
      </c>
      <c r="F285" s="29">
        <f>Identity!G21</f>
        <v>0</v>
      </c>
      <c r="G285" s="2"/>
      <c r="H285" s="2"/>
      <c r="I285" s="31">
        <f t="shared" si="158"/>
        <v>0</v>
      </c>
      <c r="J285" s="2"/>
      <c r="K285" s="21">
        <v>6.6</v>
      </c>
      <c r="L285" s="29">
        <f t="shared" ref="L285:M287" si="159">E285</f>
        <v>0</v>
      </c>
      <c r="M285" s="29">
        <f t="shared" si="159"/>
        <v>0</v>
      </c>
      <c r="N285" s="21">
        <v>16.100000000000001</v>
      </c>
      <c r="O285" s="29">
        <f t="shared" ref="O285:O287" si="160">E285</f>
        <v>0</v>
      </c>
      <c r="P285" s="29">
        <f t="shared" ref="P285:P287" si="161">F285</f>
        <v>0</v>
      </c>
      <c r="Q285"/>
      <c r="T285" s="21">
        <v>5.16</v>
      </c>
      <c r="U285" s="29">
        <f t="shared" ref="U285:U286" si="162">E285</f>
        <v>0</v>
      </c>
      <c r="V285" s="29">
        <f t="shared" ref="V285:V286" si="163">F285</f>
        <v>0</v>
      </c>
    </row>
    <row r="286" spans="1:22" ht="32" hidden="1" x14ac:dyDescent="0.2">
      <c r="A286" s="2" t="s">
        <v>1254</v>
      </c>
      <c r="B286" s="2" t="s">
        <v>1255</v>
      </c>
      <c r="C286" s="2" t="s">
        <v>730</v>
      </c>
      <c r="D286" s="20" t="s">
        <v>731</v>
      </c>
      <c r="E286" s="29">
        <f>Identity!F22</f>
        <v>0</v>
      </c>
      <c r="F286" s="29">
        <f>Identity!G22</f>
        <v>0</v>
      </c>
      <c r="G286" s="2"/>
      <c r="H286" s="2"/>
      <c r="I286" s="31">
        <f t="shared" si="158"/>
        <v>0</v>
      </c>
      <c r="J286" s="2"/>
      <c r="K286" s="21">
        <v>5.0999999999999996</v>
      </c>
      <c r="L286" s="29">
        <f t="shared" si="159"/>
        <v>0</v>
      </c>
      <c r="M286" s="29">
        <f t="shared" si="159"/>
        <v>0</v>
      </c>
      <c r="N286" s="21">
        <v>16.600000000000001</v>
      </c>
      <c r="O286" s="29">
        <f t="shared" si="160"/>
        <v>0</v>
      </c>
      <c r="P286" s="29">
        <f t="shared" si="161"/>
        <v>0</v>
      </c>
      <c r="Q286" s="21" t="s">
        <v>1256</v>
      </c>
      <c r="R286" s="29">
        <f>E286</f>
        <v>0</v>
      </c>
      <c r="S286" s="29">
        <f>F286</f>
        <v>0</v>
      </c>
      <c r="T286" s="21">
        <v>5.16</v>
      </c>
      <c r="U286" s="29">
        <f t="shared" si="162"/>
        <v>0</v>
      </c>
      <c r="V286" s="29">
        <f t="shared" si="163"/>
        <v>0</v>
      </c>
    </row>
    <row r="287" spans="1:22" ht="32" hidden="1" x14ac:dyDescent="0.2">
      <c r="A287" s="2" t="s">
        <v>1254</v>
      </c>
      <c r="B287" s="2" t="s">
        <v>1255</v>
      </c>
      <c r="C287" s="2" t="s">
        <v>732</v>
      </c>
      <c r="D287" s="20" t="s">
        <v>733</v>
      </c>
      <c r="E287" s="29">
        <f>Identity!F23</f>
        <v>0</v>
      </c>
      <c r="F287" s="29">
        <f>Identity!G23</f>
        <v>0</v>
      </c>
      <c r="G287" s="2"/>
      <c r="H287" s="31">
        <f t="shared" ref="H287:H288" si="164">F287</f>
        <v>0</v>
      </c>
      <c r="I287" s="2"/>
      <c r="J287" s="2"/>
      <c r="K287" s="21" t="s">
        <v>1257</v>
      </c>
      <c r="L287" s="29">
        <f t="shared" si="159"/>
        <v>0</v>
      </c>
      <c r="M287" s="29">
        <f t="shared" si="159"/>
        <v>0</v>
      </c>
      <c r="N287" s="21">
        <v>16.2</v>
      </c>
      <c r="O287" s="29">
        <f t="shared" si="160"/>
        <v>0</v>
      </c>
      <c r="P287" s="29">
        <f t="shared" si="161"/>
        <v>0</v>
      </c>
      <c r="Q287"/>
    </row>
    <row r="288" spans="1:22" ht="32" hidden="1" x14ac:dyDescent="0.2">
      <c r="A288" s="2" t="s">
        <v>1254</v>
      </c>
      <c r="B288" s="2" t="s">
        <v>1255</v>
      </c>
      <c r="C288" s="2" t="s">
        <v>734</v>
      </c>
      <c r="D288" s="20" t="s">
        <v>735</v>
      </c>
      <c r="E288" s="29">
        <f>Identity!F24</f>
        <v>0</v>
      </c>
      <c r="F288" s="29">
        <f>Identity!G24</f>
        <v>0</v>
      </c>
      <c r="G288" s="2"/>
      <c r="H288" s="31">
        <f t="shared" si="164"/>
        <v>0</v>
      </c>
      <c r="I288" s="2"/>
      <c r="J288" s="2"/>
      <c r="K288"/>
      <c r="L288" s="2"/>
      <c r="M288" s="2"/>
      <c r="N288"/>
      <c r="Q288"/>
    </row>
    <row r="289" spans="1:28" ht="32" hidden="1" x14ac:dyDescent="0.2">
      <c r="A289" s="2" t="s">
        <v>1254</v>
      </c>
      <c r="B289" s="2" t="s">
        <v>1255</v>
      </c>
      <c r="C289" s="2" t="s">
        <v>736</v>
      </c>
      <c r="D289" s="20" t="s">
        <v>737</v>
      </c>
      <c r="E289" s="29">
        <f>Identity!F25</f>
        <v>0</v>
      </c>
      <c r="F289" s="29">
        <f>Identity!G25</f>
        <v>0</v>
      </c>
      <c r="G289" s="2"/>
      <c r="H289" s="2"/>
      <c r="I289" s="31">
        <f t="shared" ref="I289:I294" si="165">F289</f>
        <v>0</v>
      </c>
      <c r="J289" s="2"/>
      <c r="K289" s="21">
        <v>6.3</v>
      </c>
      <c r="L289" s="29">
        <f>E289</f>
        <v>0</v>
      </c>
      <c r="M289" s="29">
        <f>F289</f>
        <v>0</v>
      </c>
      <c r="N289" s="21">
        <v>16.3</v>
      </c>
      <c r="O289" s="29">
        <f t="shared" ref="O289:O291" si="166">E289</f>
        <v>0</v>
      </c>
      <c r="P289" s="29">
        <f t="shared" ref="P289:P291" si="167">F289</f>
        <v>0</v>
      </c>
      <c r="Q289" s="21" t="s">
        <v>1258</v>
      </c>
      <c r="R289" s="29">
        <f>E289</f>
        <v>0</v>
      </c>
      <c r="S289" s="29">
        <f>F289</f>
        <v>0</v>
      </c>
      <c r="U289" s="29"/>
      <c r="V289" s="29"/>
      <c r="Z289" s="21" t="s">
        <v>1259</v>
      </c>
      <c r="AA289" s="29">
        <f t="shared" ref="AA289:AB291" si="168">E289</f>
        <v>0</v>
      </c>
      <c r="AB289" s="29">
        <f t="shared" si="168"/>
        <v>0</v>
      </c>
    </row>
    <row r="290" spans="1:28" ht="64" hidden="1" x14ac:dyDescent="0.2">
      <c r="A290" s="2" t="s">
        <v>1254</v>
      </c>
      <c r="B290" s="2" t="s">
        <v>1255</v>
      </c>
      <c r="C290" s="2" t="s">
        <v>738</v>
      </c>
      <c r="D290" s="20" t="s">
        <v>739</v>
      </c>
      <c r="E290" s="29">
        <f>Identity!F26</f>
        <v>0</v>
      </c>
      <c r="F290" s="29">
        <f>Identity!G26</f>
        <v>0</v>
      </c>
      <c r="G290" s="2"/>
      <c r="H290" s="2"/>
      <c r="I290" s="31">
        <f t="shared" si="165"/>
        <v>0</v>
      </c>
      <c r="J290" s="2"/>
      <c r="K290"/>
      <c r="L290" s="2"/>
      <c r="M290" s="2"/>
      <c r="N290" s="21">
        <v>16.399999999999999</v>
      </c>
      <c r="O290" s="29">
        <f t="shared" si="166"/>
        <v>0</v>
      </c>
      <c r="P290" s="29">
        <f t="shared" si="167"/>
        <v>0</v>
      </c>
      <c r="Q290"/>
      <c r="W290" s="21" t="s">
        <v>1260</v>
      </c>
      <c r="X290" s="29">
        <f t="shared" ref="X290:X293" si="169">E290</f>
        <v>0</v>
      </c>
      <c r="Y290" s="29">
        <f t="shared" ref="Y290:Y293" si="170">F290</f>
        <v>0</v>
      </c>
      <c r="Z290" s="21" t="s">
        <v>1261</v>
      </c>
      <c r="AA290" s="29">
        <f t="shared" si="168"/>
        <v>0</v>
      </c>
      <c r="AB290" s="29">
        <f t="shared" si="168"/>
        <v>0</v>
      </c>
    </row>
    <row r="291" spans="1:28" ht="64" hidden="1" x14ac:dyDescent="0.2">
      <c r="A291" s="2" t="s">
        <v>1254</v>
      </c>
      <c r="B291" s="2" t="s">
        <v>1255</v>
      </c>
      <c r="C291" s="2" t="s">
        <v>740</v>
      </c>
      <c r="D291" s="20" t="s">
        <v>741</v>
      </c>
      <c r="E291" s="29">
        <f>Identity!F27</f>
        <v>0</v>
      </c>
      <c r="F291" s="29">
        <f>Identity!G27</f>
        <v>0</v>
      </c>
      <c r="G291" s="2"/>
      <c r="H291" s="2"/>
      <c r="I291" s="31">
        <f t="shared" si="165"/>
        <v>0</v>
      </c>
      <c r="J291" s="2"/>
      <c r="K291"/>
      <c r="L291" s="2"/>
      <c r="M291" s="2"/>
      <c r="N291" s="21">
        <v>16.5</v>
      </c>
      <c r="O291" s="29">
        <f t="shared" si="166"/>
        <v>0</v>
      </c>
      <c r="P291" s="29">
        <f t="shared" si="167"/>
        <v>0</v>
      </c>
      <c r="Q291"/>
      <c r="W291" s="21" t="s">
        <v>1260</v>
      </c>
      <c r="X291" s="29">
        <f t="shared" si="169"/>
        <v>0</v>
      </c>
      <c r="Y291" s="29">
        <f t="shared" si="170"/>
        <v>0</v>
      </c>
      <c r="Z291" s="21" t="s">
        <v>1262</v>
      </c>
      <c r="AA291" s="29">
        <f t="shared" si="168"/>
        <v>0</v>
      </c>
      <c r="AB291" s="29">
        <f t="shared" si="168"/>
        <v>0</v>
      </c>
    </row>
    <row r="292" spans="1:28" ht="32" hidden="1" x14ac:dyDescent="0.2">
      <c r="A292" s="2" t="s">
        <v>1254</v>
      </c>
      <c r="B292" s="2" t="s">
        <v>1255</v>
      </c>
      <c r="C292" s="2" t="s">
        <v>742</v>
      </c>
      <c r="D292" s="20" t="s">
        <v>743</v>
      </c>
      <c r="E292" s="29">
        <f>Identity!F28</f>
        <v>0</v>
      </c>
      <c r="F292" s="29">
        <f>Identity!G28</f>
        <v>0</v>
      </c>
      <c r="G292" s="2"/>
      <c r="H292" s="2"/>
      <c r="I292" s="31">
        <f t="shared" si="165"/>
        <v>0</v>
      </c>
      <c r="J292" s="2"/>
      <c r="K292" s="21">
        <v>6.1</v>
      </c>
      <c r="L292" s="29">
        <f t="shared" ref="L292:M294" si="171">E292</f>
        <v>0</v>
      </c>
      <c r="M292" s="29">
        <f t="shared" si="171"/>
        <v>0</v>
      </c>
      <c r="N292"/>
      <c r="Q292"/>
      <c r="W292" s="21" t="s">
        <v>1263</v>
      </c>
      <c r="X292" s="29">
        <f t="shared" si="169"/>
        <v>0</v>
      </c>
      <c r="Y292" s="29">
        <f t="shared" si="170"/>
        <v>0</v>
      </c>
    </row>
    <row r="293" spans="1:28" ht="32" hidden="1" x14ac:dyDescent="0.2">
      <c r="A293" s="2" t="s">
        <v>1254</v>
      </c>
      <c r="B293" s="2" t="s">
        <v>1255</v>
      </c>
      <c r="C293" s="2" t="s">
        <v>744</v>
      </c>
      <c r="D293" s="20" t="s">
        <v>745</v>
      </c>
      <c r="E293" s="29">
        <f>Identity!F29</f>
        <v>0</v>
      </c>
      <c r="F293" s="29">
        <f>Identity!G29</f>
        <v>0</v>
      </c>
      <c r="G293" s="2"/>
      <c r="H293" s="2"/>
      <c r="I293" s="31">
        <f t="shared" si="165"/>
        <v>0</v>
      </c>
      <c r="J293" s="2"/>
      <c r="K293" s="21">
        <v>6.2</v>
      </c>
      <c r="L293" s="29">
        <f t="shared" si="171"/>
        <v>0</v>
      </c>
      <c r="M293" s="29">
        <f t="shared" si="171"/>
        <v>0</v>
      </c>
      <c r="N293" s="21" t="s">
        <v>1264</v>
      </c>
      <c r="O293" s="29">
        <f t="shared" ref="O293:O295" si="172">E293</f>
        <v>0</v>
      </c>
      <c r="P293" s="29">
        <f t="shared" ref="P293:P295" si="173">F293</f>
        <v>0</v>
      </c>
      <c r="Q293" s="21" t="s">
        <v>1256</v>
      </c>
      <c r="R293" s="29">
        <f>E293</f>
        <v>0</v>
      </c>
      <c r="S293" s="29">
        <f>F293</f>
        <v>0</v>
      </c>
      <c r="U293" s="29"/>
      <c r="V293" s="29"/>
      <c r="W293" s="21" t="s">
        <v>1265</v>
      </c>
      <c r="X293" s="29">
        <f t="shared" si="169"/>
        <v>0</v>
      </c>
      <c r="Y293" s="29">
        <f t="shared" si="170"/>
        <v>0</v>
      </c>
      <c r="Z293" s="21" t="s">
        <v>1266</v>
      </c>
      <c r="AA293" s="29">
        <f>E293</f>
        <v>0</v>
      </c>
      <c r="AB293" s="29">
        <f>F293</f>
        <v>0</v>
      </c>
    </row>
    <row r="294" spans="1:28" ht="32" hidden="1" x14ac:dyDescent="0.2">
      <c r="A294" s="2" t="s">
        <v>1254</v>
      </c>
      <c r="B294" s="2" t="s">
        <v>1255</v>
      </c>
      <c r="C294" s="2" t="s">
        <v>746</v>
      </c>
      <c r="D294" s="20" t="s">
        <v>747</v>
      </c>
      <c r="E294" s="29">
        <f>Identity!F30</f>
        <v>0</v>
      </c>
      <c r="F294" s="29">
        <f>Identity!G30</f>
        <v>0</v>
      </c>
      <c r="G294" s="2"/>
      <c r="H294" s="2"/>
      <c r="I294" s="31">
        <f t="shared" si="165"/>
        <v>0</v>
      </c>
      <c r="J294" s="2"/>
      <c r="K294" s="21">
        <v>5.3</v>
      </c>
      <c r="L294" s="29">
        <f t="shared" si="171"/>
        <v>0</v>
      </c>
      <c r="M294" s="29">
        <f t="shared" si="171"/>
        <v>0</v>
      </c>
      <c r="N294" s="21">
        <v>16.899999999999999</v>
      </c>
      <c r="O294" s="29">
        <f t="shared" si="172"/>
        <v>0</v>
      </c>
      <c r="P294" s="29">
        <f t="shared" si="173"/>
        <v>0</v>
      </c>
      <c r="Q294"/>
      <c r="Z294" s="21" t="s">
        <v>1267</v>
      </c>
      <c r="AA294" s="29">
        <f>E294</f>
        <v>0</v>
      </c>
      <c r="AB294" s="29">
        <f>F294</f>
        <v>0</v>
      </c>
    </row>
    <row r="295" spans="1:28" ht="32" hidden="1" x14ac:dyDescent="0.2">
      <c r="A295" s="2" t="s">
        <v>1254</v>
      </c>
      <c r="B295" s="2" t="s">
        <v>1255</v>
      </c>
      <c r="C295" s="2" t="s">
        <v>748</v>
      </c>
      <c r="D295" s="20" t="s">
        <v>749</v>
      </c>
      <c r="E295" s="29">
        <f>Identity!F31</f>
        <v>0</v>
      </c>
      <c r="F295" s="29">
        <f>Identity!G31</f>
        <v>0</v>
      </c>
      <c r="G295" s="31">
        <f t="shared" ref="G295:G296" si="174">F295</f>
        <v>0</v>
      </c>
      <c r="I295" s="2"/>
      <c r="J295" s="2"/>
      <c r="K295"/>
      <c r="L295" s="2"/>
      <c r="M295" s="2"/>
      <c r="N295" s="24" t="s">
        <v>1268</v>
      </c>
      <c r="O295" s="29">
        <f t="shared" si="172"/>
        <v>0</v>
      </c>
      <c r="P295" s="29">
        <f t="shared" si="173"/>
        <v>0</v>
      </c>
      <c r="Q295"/>
    </row>
    <row r="296" spans="1:28" ht="48" x14ac:dyDescent="0.2">
      <c r="A296" s="2" t="s">
        <v>1254</v>
      </c>
      <c r="B296" s="2" t="s">
        <v>1255</v>
      </c>
      <c r="C296" s="2" t="s">
        <v>750</v>
      </c>
      <c r="D296" s="20" t="s">
        <v>751</v>
      </c>
      <c r="E296" s="29">
        <f>Identity!F32</f>
        <v>0</v>
      </c>
      <c r="F296" s="29">
        <f>Identity!G32</f>
        <v>0</v>
      </c>
      <c r="G296" s="31">
        <f t="shared" si="174"/>
        <v>0</v>
      </c>
      <c r="H296" s="2"/>
      <c r="I296" s="2"/>
      <c r="J296" s="2"/>
      <c r="K296"/>
      <c r="L296" s="2"/>
      <c r="M296" s="2"/>
      <c r="N296"/>
      <c r="Q296" s="21" t="s">
        <v>1258</v>
      </c>
      <c r="R296" s="29">
        <f>E296</f>
        <v>0</v>
      </c>
      <c r="S296" s="29">
        <f>F296</f>
        <v>0</v>
      </c>
      <c r="T296" s="21" t="s">
        <v>1463</v>
      </c>
      <c r="U296" s="29">
        <f>E296</f>
        <v>0</v>
      </c>
      <c r="V296" s="29">
        <f>F296</f>
        <v>0</v>
      </c>
      <c r="W296" s="21" t="s">
        <v>1269</v>
      </c>
      <c r="X296" s="29">
        <f t="shared" ref="X296:X297" si="175">E296</f>
        <v>0</v>
      </c>
      <c r="Y296" s="29">
        <f t="shared" ref="Y296:Y297" si="176">F296</f>
        <v>0</v>
      </c>
      <c r="Z296" s="21" t="s">
        <v>1270</v>
      </c>
      <c r="AA296" s="29">
        <f t="shared" ref="AA296:AA302" si="177">E296</f>
        <v>0</v>
      </c>
      <c r="AB296" s="29">
        <f t="shared" ref="AB296:AB302" si="178">F296</f>
        <v>0</v>
      </c>
    </row>
    <row r="297" spans="1:28" ht="32" hidden="1" x14ac:dyDescent="0.2">
      <c r="A297" s="2" t="s">
        <v>1254</v>
      </c>
      <c r="B297" s="2" t="s">
        <v>1255</v>
      </c>
      <c r="C297" s="2" t="s">
        <v>752</v>
      </c>
      <c r="D297" s="20" t="s">
        <v>753</v>
      </c>
      <c r="E297" s="29">
        <f>Identity!F33</f>
        <v>0</v>
      </c>
      <c r="F297" s="29">
        <f>Identity!G33</f>
        <v>0</v>
      </c>
      <c r="G297" s="2"/>
      <c r="H297" s="31">
        <f>F297</f>
        <v>0</v>
      </c>
      <c r="I297" s="2"/>
      <c r="J297" s="2"/>
      <c r="K297"/>
      <c r="L297" s="2"/>
      <c r="M297" s="2"/>
      <c r="N297"/>
      <c r="Q297"/>
      <c r="W297" s="21" t="s">
        <v>1271</v>
      </c>
      <c r="X297" s="29">
        <f t="shared" si="175"/>
        <v>0</v>
      </c>
      <c r="Y297" s="29">
        <f t="shared" si="176"/>
        <v>0</v>
      </c>
      <c r="Z297" s="21" t="s">
        <v>1272</v>
      </c>
      <c r="AA297" s="29">
        <f t="shared" si="177"/>
        <v>0</v>
      </c>
      <c r="AB297" s="29">
        <f t="shared" si="178"/>
        <v>0</v>
      </c>
    </row>
    <row r="298" spans="1:28" ht="48" hidden="1" x14ac:dyDescent="0.2">
      <c r="A298" s="2" t="s">
        <v>1254</v>
      </c>
      <c r="B298" s="2" t="s">
        <v>1255</v>
      </c>
      <c r="C298" s="2" t="s">
        <v>754</v>
      </c>
      <c r="D298" s="20" t="s">
        <v>755</v>
      </c>
      <c r="E298" s="29">
        <f>Identity!F34</f>
        <v>0</v>
      </c>
      <c r="F298" s="29">
        <f>Identity!G34</f>
        <v>0</v>
      </c>
      <c r="G298" s="31">
        <f t="shared" ref="G298:G301" si="179">F298</f>
        <v>0</v>
      </c>
      <c r="H298" s="2"/>
      <c r="I298" s="2"/>
      <c r="J298" s="2"/>
      <c r="K298"/>
      <c r="L298" s="2"/>
      <c r="M298" s="2"/>
      <c r="N298"/>
      <c r="Q298" s="21" t="s">
        <v>1273</v>
      </c>
      <c r="R298" s="29">
        <f>E298</f>
        <v>0</v>
      </c>
      <c r="S298" s="29">
        <f>F298</f>
        <v>0</v>
      </c>
      <c r="U298" s="29"/>
      <c r="V298" s="29"/>
      <c r="Z298" s="21" t="s">
        <v>1274</v>
      </c>
      <c r="AA298" s="29">
        <f t="shared" si="177"/>
        <v>0</v>
      </c>
      <c r="AB298" s="29">
        <f t="shared" si="178"/>
        <v>0</v>
      </c>
    </row>
    <row r="299" spans="1:28" ht="32" hidden="1" x14ac:dyDescent="0.2">
      <c r="A299" s="2" t="s">
        <v>1254</v>
      </c>
      <c r="B299" s="2" t="s">
        <v>1255</v>
      </c>
      <c r="C299" s="2" t="s">
        <v>756</v>
      </c>
      <c r="D299" s="20" t="s">
        <v>757</v>
      </c>
      <c r="E299" s="29">
        <f>Identity!F35</f>
        <v>0</v>
      </c>
      <c r="F299" s="29">
        <f>Identity!G35</f>
        <v>0</v>
      </c>
      <c r="G299" s="31">
        <f t="shared" si="179"/>
        <v>0</v>
      </c>
      <c r="H299" s="2"/>
      <c r="I299" s="2"/>
      <c r="J299" s="2"/>
      <c r="K299"/>
      <c r="L299" s="2"/>
      <c r="M299" s="2"/>
      <c r="N299"/>
      <c r="Q299"/>
      <c r="Z299" s="21" t="s">
        <v>1275</v>
      </c>
      <c r="AA299" s="29">
        <f t="shared" si="177"/>
        <v>0</v>
      </c>
      <c r="AB299" s="29">
        <f t="shared" si="178"/>
        <v>0</v>
      </c>
    </row>
    <row r="300" spans="1:28" ht="48" hidden="1" x14ac:dyDescent="0.2">
      <c r="A300" s="2" t="s">
        <v>1254</v>
      </c>
      <c r="B300" s="2" t="s">
        <v>1255</v>
      </c>
      <c r="C300" s="2" t="s">
        <v>758</v>
      </c>
      <c r="D300" s="20" t="s">
        <v>759</v>
      </c>
      <c r="E300" s="29">
        <f>Identity!F36</f>
        <v>0</v>
      </c>
      <c r="F300" s="29">
        <f>Identity!G36</f>
        <v>0</v>
      </c>
      <c r="G300" s="31">
        <f t="shared" si="179"/>
        <v>0</v>
      </c>
      <c r="I300" s="2"/>
      <c r="J300" s="2"/>
      <c r="K300"/>
      <c r="L300" s="2"/>
      <c r="M300" s="2"/>
      <c r="N300"/>
      <c r="Q300"/>
      <c r="Z300" s="21" t="s">
        <v>1276</v>
      </c>
      <c r="AA300" s="29">
        <f t="shared" si="177"/>
        <v>0</v>
      </c>
      <c r="AB300" s="29">
        <f t="shared" si="178"/>
        <v>0</v>
      </c>
    </row>
    <row r="301" spans="1:28" ht="32" hidden="1" x14ac:dyDescent="0.2">
      <c r="A301" s="2" t="s">
        <v>1254</v>
      </c>
      <c r="B301" s="2" t="s">
        <v>1277</v>
      </c>
      <c r="C301" s="2" t="s">
        <v>761</v>
      </c>
      <c r="D301" s="20" t="s">
        <v>762</v>
      </c>
      <c r="E301" s="29">
        <f>'Data Inventory'!F21</f>
        <v>0</v>
      </c>
      <c r="F301" s="29">
        <f>'Data Inventory'!G21</f>
        <v>0</v>
      </c>
      <c r="G301" s="31">
        <f t="shared" si="179"/>
        <v>0</v>
      </c>
      <c r="H301" s="2"/>
      <c r="I301" s="2"/>
      <c r="J301" s="2"/>
      <c r="K301" s="21">
        <v>3.2</v>
      </c>
      <c r="L301" s="29">
        <f>E301</f>
        <v>0</v>
      </c>
      <c r="M301" s="29">
        <f>F301</f>
        <v>0</v>
      </c>
      <c r="N301" s="22">
        <v>13.1</v>
      </c>
      <c r="O301" s="29">
        <f t="shared" ref="O301:O302" si="180">E301</f>
        <v>0</v>
      </c>
      <c r="P301" s="29">
        <f t="shared" ref="P301:P302" si="181">F301</f>
        <v>0</v>
      </c>
      <c r="Q301" s="21" t="s">
        <v>1278</v>
      </c>
      <c r="R301" s="29">
        <f t="shared" ref="R301:R302" si="182">E301</f>
        <v>0</v>
      </c>
      <c r="S301" s="29">
        <f t="shared" ref="S301:S302" si="183">F301</f>
        <v>0</v>
      </c>
      <c r="U301" s="29"/>
      <c r="V301" s="29"/>
      <c r="Z301" s="21" t="s">
        <v>1279</v>
      </c>
      <c r="AA301" s="29">
        <f t="shared" si="177"/>
        <v>0</v>
      </c>
      <c r="AB301" s="29">
        <f t="shared" si="178"/>
        <v>0</v>
      </c>
    </row>
    <row r="302" spans="1:28" ht="32" hidden="1" x14ac:dyDescent="0.2">
      <c r="A302" s="2" t="s">
        <v>1254</v>
      </c>
      <c r="B302" s="2" t="s">
        <v>1277</v>
      </c>
      <c r="C302" s="2" t="s">
        <v>763</v>
      </c>
      <c r="D302" s="20" t="s">
        <v>764</v>
      </c>
      <c r="E302" s="29">
        <f>'Data Inventory'!F22</f>
        <v>0</v>
      </c>
      <c r="F302" s="29">
        <f>'Data Inventory'!G22</f>
        <v>0</v>
      </c>
      <c r="G302" s="2"/>
      <c r="H302" s="2"/>
      <c r="I302" s="31">
        <f t="shared" ref="I302:I303" si="184">F302</f>
        <v>0</v>
      </c>
      <c r="J302" s="2"/>
      <c r="K302" s="21">
        <v>3.2</v>
      </c>
      <c r="L302" s="29">
        <f>E302</f>
        <v>0</v>
      </c>
      <c r="M302" s="29">
        <f>F302</f>
        <v>0</v>
      </c>
      <c r="N302" s="22">
        <v>13.1</v>
      </c>
      <c r="O302" s="29">
        <f t="shared" si="180"/>
        <v>0</v>
      </c>
      <c r="P302" s="29">
        <f t="shared" si="181"/>
        <v>0</v>
      </c>
      <c r="Q302" s="21" t="s">
        <v>1278</v>
      </c>
      <c r="R302" s="29">
        <f t="shared" si="182"/>
        <v>0</v>
      </c>
      <c r="S302" s="29">
        <f t="shared" si="183"/>
        <v>0</v>
      </c>
      <c r="U302" s="29"/>
      <c r="V302" s="29"/>
      <c r="Z302" s="21" t="s">
        <v>1279</v>
      </c>
      <c r="AA302" s="29">
        <f t="shared" si="177"/>
        <v>0</v>
      </c>
      <c r="AB302" s="29">
        <f t="shared" si="178"/>
        <v>0</v>
      </c>
    </row>
    <row r="303" spans="1:28" ht="32" hidden="1" x14ac:dyDescent="0.2">
      <c r="A303" s="2" t="s">
        <v>1254</v>
      </c>
      <c r="B303" s="2" t="s">
        <v>1277</v>
      </c>
      <c r="C303" s="2" t="s">
        <v>765</v>
      </c>
      <c r="D303" s="20" t="s">
        <v>766</v>
      </c>
      <c r="E303" s="29">
        <f>'Data Inventory'!F23</f>
        <v>0</v>
      </c>
      <c r="F303" s="29">
        <f>'Data Inventory'!G23</f>
        <v>0</v>
      </c>
      <c r="G303" s="2"/>
      <c r="H303" s="2"/>
      <c r="I303" s="31">
        <f t="shared" si="184"/>
        <v>0</v>
      </c>
      <c r="J303" s="2"/>
      <c r="K303"/>
      <c r="L303" s="2"/>
      <c r="M303" s="2"/>
      <c r="N303"/>
      <c r="Q303"/>
    </row>
    <row r="304" spans="1:28" ht="32" hidden="1" x14ac:dyDescent="0.2">
      <c r="A304" s="2" t="s">
        <v>1254</v>
      </c>
      <c r="B304" s="2" t="s">
        <v>1277</v>
      </c>
      <c r="C304" s="2" t="s">
        <v>767</v>
      </c>
      <c r="D304" s="20" t="s">
        <v>768</v>
      </c>
      <c r="E304" s="29">
        <f>'Data Inventory'!F24</f>
        <v>0</v>
      </c>
      <c r="F304" s="29">
        <f>'Data Inventory'!G24</f>
        <v>0</v>
      </c>
      <c r="G304" s="2"/>
      <c r="H304" s="31">
        <f>F304</f>
        <v>0</v>
      </c>
      <c r="I304" s="2"/>
      <c r="J304" s="2"/>
      <c r="K304"/>
      <c r="L304" s="2"/>
      <c r="M304" s="2"/>
      <c r="N304"/>
      <c r="Q304"/>
    </row>
    <row r="305" spans="1:28" ht="48" hidden="1" x14ac:dyDescent="0.2">
      <c r="A305" s="2" t="s">
        <v>1254</v>
      </c>
      <c r="B305" s="2" t="s">
        <v>1277</v>
      </c>
      <c r="C305" s="2" t="s">
        <v>769</v>
      </c>
      <c r="D305" s="20" t="s">
        <v>770</v>
      </c>
      <c r="E305" s="29">
        <f>'Data Inventory'!F25</f>
        <v>0</v>
      </c>
      <c r="F305" s="29">
        <f>'Data Inventory'!G25</f>
        <v>0</v>
      </c>
      <c r="G305" s="2"/>
      <c r="H305" s="2"/>
      <c r="I305" s="31">
        <f>F305</f>
        <v>0</v>
      </c>
      <c r="J305" s="2"/>
      <c r="K305" s="21">
        <v>3.7</v>
      </c>
      <c r="L305" s="29">
        <f t="shared" ref="L305:M307" si="185">E305</f>
        <v>0</v>
      </c>
      <c r="M305" s="29">
        <f t="shared" si="185"/>
        <v>0</v>
      </c>
      <c r="N305"/>
      <c r="Q305" s="21" t="s">
        <v>1280</v>
      </c>
      <c r="R305" s="29">
        <f>E305</f>
        <v>0</v>
      </c>
      <c r="S305" s="29">
        <f>F305</f>
        <v>0</v>
      </c>
      <c r="T305" s="21">
        <v>5.12</v>
      </c>
      <c r="U305" s="29">
        <f>E305</f>
        <v>0</v>
      </c>
      <c r="V305" s="29">
        <f>F305</f>
        <v>0</v>
      </c>
      <c r="W305" s="21" t="s">
        <v>1281</v>
      </c>
      <c r="X305" s="29">
        <f>E305</f>
        <v>0</v>
      </c>
      <c r="Y305" s="29">
        <f>F305</f>
        <v>0</v>
      </c>
    </row>
    <row r="306" spans="1:28" ht="32" hidden="1" x14ac:dyDescent="0.2">
      <c r="A306" s="2" t="s">
        <v>1254</v>
      </c>
      <c r="B306" s="2" t="s">
        <v>1277</v>
      </c>
      <c r="C306" s="2" t="s">
        <v>771</v>
      </c>
      <c r="D306" s="20" t="s">
        <v>772</v>
      </c>
      <c r="E306" s="29">
        <f>'Data Inventory'!F26</f>
        <v>0</v>
      </c>
      <c r="F306" s="29">
        <f>'Data Inventory'!G26</f>
        <v>0</v>
      </c>
      <c r="G306" s="2"/>
      <c r="H306" s="31">
        <f>F306</f>
        <v>0</v>
      </c>
      <c r="I306" s="2"/>
      <c r="J306" s="2"/>
      <c r="K306" s="21">
        <v>3.1</v>
      </c>
      <c r="L306" s="29">
        <f t="shared" si="185"/>
        <v>0</v>
      </c>
      <c r="M306" s="29">
        <f t="shared" si="185"/>
        <v>0</v>
      </c>
      <c r="N306"/>
      <c r="Q306"/>
    </row>
    <row r="307" spans="1:28" ht="48" hidden="1" x14ac:dyDescent="0.2">
      <c r="A307" s="2" t="s">
        <v>1254</v>
      </c>
      <c r="B307" s="2" t="s">
        <v>1277</v>
      </c>
      <c r="C307" s="2" t="s">
        <v>773</v>
      </c>
      <c r="D307" s="20" t="s">
        <v>774</v>
      </c>
      <c r="E307" s="29">
        <f>'Data Inventory'!F27</f>
        <v>0</v>
      </c>
      <c r="F307" s="29">
        <f>'Data Inventory'!G27</f>
        <v>0</v>
      </c>
      <c r="G307" s="2"/>
      <c r="H307" s="2"/>
      <c r="I307" s="31">
        <f t="shared" ref="I307:I308" si="186">F307</f>
        <v>0</v>
      </c>
      <c r="J307" s="2"/>
      <c r="K307" s="21">
        <v>3.8</v>
      </c>
      <c r="L307" s="29">
        <f t="shared" si="185"/>
        <v>0</v>
      </c>
      <c r="M307" s="29">
        <f t="shared" si="185"/>
        <v>0</v>
      </c>
      <c r="N307"/>
      <c r="Q307" s="21" t="s">
        <v>1282</v>
      </c>
      <c r="R307" s="29">
        <f>E307</f>
        <v>0</v>
      </c>
      <c r="S307" s="29">
        <f>F307</f>
        <v>0</v>
      </c>
      <c r="U307" s="29"/>
      <c r="V307" s="29"/>
      <c r="Z307" s="21" t="s">
        <v>1283</v>
      </c>
      <c r="AA307" s="29">
        <f>E307</f>
        <v>0</v>
      </c>
      <c r="AB307" s="29">
        <f>F307</f>
        <v>0</v>
      </c>
    </row>
    <row r="308" spans="1:28" ht="32" hidden="1" x14ac:dyDescent="0.2">
      <c r="A308" s="2" t="s">
        <v>1254</v>
      </c>
      <c r="B308" s="2" t="s">
        <v>1277</v>
      </c>
      <c r="C308" s="2" t="s">
        <v>775</v>
      </c>
      <c r="D308" s="20" t="s">
        <v>776</v>
      </c>
      <c r="E308" s="29">
        <f>'Data Inventory'!F28</f>
        <v>0</v>
      </c>
      <c r="F308" s="29">
        <f>'Data Inventory'!G28</f>
        <v>0</v>
      </c>
      <c r="G308" s="2"/>
      <c r="H308" s="2"/>
      <c r="I308" s="31">
        <f t="shared" si="186"/>
        <v>0</v>
      </c>
      <c r="J308" s="2"/>
      <c r="K308"/>
      <c r="L308" s="2"/>
      <c r="M308" s="2"/>
      <c r="N308" s="22">
        <v>14.5</v>
      </c>
      <c r="O308" s="29">
        <f t="shared" ref="O308" si="187">E308</f>
        <v>0</v>
      </c>
      <c r="P308" s="29">
        <f t="shared" ref="P308" si="188">F308</f>
        <v>0</v>
      </c>
      <c r="Q308"/>
    </row>
    <row r="309" spans="1:28" ht="32" hidden="1" x14ac:dyDescent="0.2">
      <c r="A309" s="2" t="s">
        <v>1254</v>
      </c>
      <c r="B309" s="2" t="s">
        <v>1277</v>
      </c>
      <c r="C309" s="2" t="s">
        <v>777</v>
      </c>
      <c r="D309" s="20" t="s">
        <v>778</v>
      </c>
      <c r="E309" s="29">
        <f>'Data Inventory'!F29</f>
        <v>0</v>
      </c>
      <c r="F309" s="29">
        <f>'Data Inventory'!G29</f>
        <v>0</v>
      </c>
      <c r="G309" s="2"/>
      <c r="H309" s="31">
        <f>F309</f>
        <v>0</v>
      </c>
      <c r="I309" s="2"/>
      <c r="J309" s="2"/>
      <c r="K309"/>
      <c r="L309" s="2"/>
      <c r="M309" s="2"/>
      <c r="N309"/>
      <c r="Q309"/>
      <c r="T309" s="21">
        <v>5.13</v>
      </c>
      <c r="U309" s="29">
        <f t="shared" ref="U309:U310" si="189">E309</f>
        <v>0</v>
      </c>
      <c r="V309" s="29">
        <f t="shared" ref="V309:V310" si="190">F309</f>
        <v>0</v>
      </c>
    </row>
    <row r="310" spans="1:28" ht="32" hidden="1" x14ac:dyDescent="0.2">
      <c r="A310" s="2" t="s">
        <v>1254</v>
      </c>
      <c r="B310" s="2" t="s">
        <v>1277</v>
      </c>
      <c r="C310" s="2" t="s">
        <v>779</v>
      </c>
      <c r="D310" s="20" t="s">
        <v>780</v>
      </c>
      <c r="E310" s="29">
        <f>'Data Inventory'!F30</f>
        <v>0</v>
      </c>
      <c r="F310" s="29">
        <f>'Data Inventory'!G30</f>
        <v>0</v>
      </c>
      <c r="G310" s="2"/>
      <c r="H310" s="2"/>
      <c r="I310" s="31">
        <f>F310</f>
        <v>0</v>
      </c>
      <c r="J310" s="2"/>
      <c r="K310"/>
      <c r="L310" s="2"/>
      <c r="M310" s="2"/>
      <c r="N310" s="22">
        <v>14.5</v>
      </c>
      <c r="O310" s="29">
        <f t="shared" ref="O310" si="191">E310</f>
        <v>0</v>
      </c>
      <c r="P310" s="29">
        <f t="shared" ref="P310" si="192">F310</f>
        <v>0</v>
      </c>
      <c r="Q310"/>
      <c r="T310" s="21">
        <v>5.14</v>
      </c>
      <c r="U310" s="29">
        <f t="shared" si="189"/>
        <v>0</v>
      </c>
      <c r="V310" s="29">
        <f t="shared" si="190"/>
        <v>0</v>
      </c>
    </row>
    <row r="311" spans="1:28" ht="32" hidden="1" x14ac:dyDescent="0.2">
      <c r="A311" s="2" t="s">
        <v>1254</v>
      </c>
      <c r="B311" s="2" t="s">
        <v>1277</v>
      </c>
      <c r="C311" s="2" t="s">
        <v>781</v>
      </c>
      <c r="D311" s="20" t="s">
        <v>782</v>
      </c>
      <c r="E311" s="29">
        <f>'Data Inventory'!F31</f>
        <v>0</v>
      </c>
      <c r="F311" s="29">
        <f>'Data Inventory'!G31</f>
        <v>0</v>
      </c>
      <c r="G311" s="2"/>
      <c r="H311" s="31">
        <f t="shared" ref="H311:H312" si="193">F311</f>
        <v>0</v>
      </c>
      <c r="I311" s="2"/>
      <c r="J311" s="2"/>
      <c r="K311"/>
      <c r="L311" s="2"/>
      <c r="M311" s="2"/>
      <c r="N311"/>
      <c r="Q311"/>
    </row>
    <row r="312" spans="1:28" ht="32" hidden="1" x14ac:dyDescent="0.2">
      <c r="A312" s="2" t="s">
        <v>1254</v>
      </c>
      <c r="B312" s="2" t="s">
        <v>1277</v>
      </c>
      <c r="C312" s="2" t="s">
        <v>783</v>
      </c>
      <c r="D312" s="20" t="s">
        <v>784</v>
      </c>
      <c r="E312" s="29">
        <f>'Data Inventory'!F32</f>
        <v>0</v>
      </c>
      <c r="F312" s="29">
        <f>'Data Inventory'!G32</f>
        <v>0</v>
      </c>
      <c r="G312" s="2"/>
      <c r="H312" s="31">
        <f t="shared" si="193"/>
        <v>0</v>
      </c>
      <c r="I312" s="2"/>
      <c r="J312" s="2"/>
      <c r="K312"/>
      <c r="L312" s="2"/>
      <c r="M312" s="2"/>
      <c r="N312"/>
      <c r="Q312"/>
    </row>
    <row r="313" spans="1:28" ht="32" hidden="1" x14ac:dyDescent="0.2">
      <c r="A313" s="2" t="s">
        <v>1254</v>
      </c>
      <c r="B313" s="2" t="s">
        <v>1277</v>
      </c>
      <c r="C313" s="2" t="s">
        <v>785</v>
      </c>
      <c r="D313" s="20" t="s">
        <v>786</v>
      </c>
      <c r="E313" s="29">
        <f>'Data Inventory'!F33</f>
        <v>0</v>
      </c>
      <c r="F313" s="29">
        <f>'Data Inventory'!G33</f>
        <v>0</v>
      </c>
      <c r="G313" s="2"/>
      <c r="H313" s="2"/>
      <c r="I313" s="31">
        <f t="shared" ref="I313:I314" si="194">F313</f>
        <v>0</v>
      </c>
      <c r="J313" s="2"/>
      <c r="K313" s="21">
        <v>3.1</v>
      </c>
      <c r="L313" s="29">
        <f>E313</f>
        <v>0</v>
      </c>
      <c r="M313" s="29">
        <f>F313</f>
        <v>0</v>
      </c>
      <c r="N313" s="21">
        <v>13.2</v>
      </c>
      <c r="O313" s="29">
        <f t="shared" ref="O313" si="195">E313</f>
        <v>0</v>
      </c>
      <c r="P313" s="29">
        <f t="shared" ref="P313" si="196">F313</f>
        <v>0</v>
      </c>
      <c r="Q313"/>
    </row>
    <row r="314" spans="1:28" ht="32" x14ac:dyDescent="0.2">
      <c r="A314" s="2" t="s">
        <v>1254</v>
      </c>
      <c r="B314" s="2" t="s">
        <v>1277</v>
      </c>
      <c r="C314" s="2" t="s">
        <v>787</v>
      </c>
      <c r="D314" s="20" t="s">
        <v>788</v>
      </c>
      <c r="E314" s="29">
        <f>'Data Inventory'!F34</f>
        <v>0</v>
      </c>
      <c r="F314" s="29">
        <f>'Data Inventory'!G34</f>
        <v>0</v>
      </c>
      <c r="G314" s="2"/>
      <c r="H314" s="2"/>
      <c r="I314" s="31">
        <f t="shared" si="194"/>
        <v>0</v>
      </c>
      <c r="J314" s="2"/>
      <c r="K314"/>
      <c r="L314" s="2"/>
      <c r="M314" s="2"/>
      <c r="Q314"/>
      <c r="T314" s="21">
        <v>8.11</v>
      </c>
      <c r="U314" s="29">
        <f t="shared" ref="U314:U315" si="197">E314</f>
        <v>0</v>
      </c>
      <c r="V314" s="29">
        <f t="shared" ref="V314:V315" si="198">F314</f>
        <v>0</v>
      </c>
    </row>
    <row r="315" spans="1:28" ht="112" x14ac:dyDescent="0.2">
      <c r="A315" s="2" t="s">
        <v>1254</v>
      </c>
      <c r="B315" s="2" t="s">
        <v>1284</v>
      </c>
      <c r="C315" s="2" t="s">
        <v>790</v>
      </c>
      <c r="D315" s="20" t="s">
        <v>791</v>
      </c>
      <c r="E315" s="29">
        <f>Access!F21</f>
        <v>0</v>
      </c>
      <c r="F315" s="29">
        <f>Access!G21</f>
        <v>0</v>
      </c>
      <c r="G315" s="2"/>
      <c r="H315" s="31">
        <f t="shared" ref="H315:H316" si="199">F315</f>
        <v>0</v>
      </c>
      <c r="I315" s="2"/>
      <c r="J315" s="2"/>
      <c r="K315" s="21">
        <v>3.3</v>
      </c>
      <c r="L315" s="29">
        <f>E315</f>
        <v>0</v>
      </c>
      <c r="M315" s="29">
        <f>F315</f>
        <v>0</v>
      </c>
      <c r="N315" s="22">
        <v>14.6</v>
      </c>
      <c r="O315" s="29">
        <f t="shared" ref="O315" si="200">E315</f>
        <v>0</v>
      </c>
      <c r="P315" s="29">
        <f t="shared" ref="P315" si="201">F315</f>
        <v>0</v>
      </c>
      <c r="Q315" s="21" t="s">
        <v>1285</v>
      </c>
      <c r="R315" s="29">
        <f>E315</f>
        <v>0</v>
      </c>
      <c r="S315" s="29">
        <f>F315</f>
        <v>0</v>
      </c>
      <c r="T315" s="21" t="s">
        <v>1464</v>
      </c>
      <c r="U315" s="29">
        <f t="shared" si="197"/>
        <v>0</v>
      </c>
      <c r="V315" s="29">
        <f t="shared" si="198"/>
        <v>0</v>
      </c>
      <c r="W315" s="21" t="s">
        <v>1286</v>
      </c>
      <c r="X315" s="29">
        <f>E315</f>
        <v>0</v>
      </c>
      <c r="Y315" s="29">
        <f>F315</f>
        <v>0</v>
      </c>
      <c r="Z315" s="21" t="s">
        <v>1287</v>
      </c>
      <c r="AA315" s="29">
        <f>E315</f>
        <v>0</v>
      </c>
      <c r="AB315" s="29">
        <f>F315</f>
        <v>0</v>
      </c>
    </row>
    <row r="316" spans="1:28" ht="48" hidden="1" x14ac:dyDescent="0.2">
      <c r="A316" s="2" t="s">
        <v>1254</v>
      </c>
      <c r="B316" s="2" t="s">
        <v>1284</v>
      </c>
      <c r="C316" s="2" t="s">
        <v>792</v>
      </c>
      <c r="D316" s="20" t="s">
        <v>793</v>
      </c>
      <c r="E316" s="29">
        <f>Access!F22</f>
        <v>0</v>
      </c>
      <c r="F316" s="29">
        <f>Access!G22</f>
        <v>0</v>
      </c>
      <c r="G316" s="2"/>
      <c r="H316" s="31">
        <f t="shared" si="199"/>
        <v>0</v>
      </c>
      <c r="I316" s="2"/>
      <c r="J316" s="2"/>
      <c r="K316"/>
      <c r="L316" s="2"/>
      <c r="M316" s="2"/>
      <c r="N316"/>
      <c r="Q316"/>
      <c r="Z316" s="21" t="s">
        <v>1288</v>
      </c>
      <c r="AA316" s="29">
        <f>E316</f>
        <v>0</v>
      </c>
      <c r="AB316" s="29">
        <f>F316</f>
        <v>0</v>
      </c>
    </row>
    <row r="317" spans="1:28" ht="48" x14ac:dyDescent="0.2">
      <c r="A317" s="2" t="s">
        <v>1254</v>
      </c>
      <c r="B317" s="2" t="s">
        <v>1284</v>
      </c>
      <c r="C317" s="2" t="s">
        <v>794</v>
      </c>
      <c r="D317" s="20" t="s">
        <v>795</v>
      </c>
      <c r="E317" s="29">
        <f>Access!F23</f>
        <v>0</v>
      </c>
      <c r="F317" s="29">
        <f>Access!G23</f>
        <v>0</v>
      </c>
      <c r="G317" s="2"/>
      <c r="H317" s="2"/>
      <c r="I317" s="31">
        <f t="shared" ref="I317:I318" si="202">F317</f>
        <v>0</v>
      </c>
      <c r="J317" s="2"/>
      <c r="K317"/>
      <c r="L317" s="2"/>
      <c r="M317" s="2"/>
      <c r="N317"/>
      <c r="Q317"/>
      <c r="T317" s="21">
        <v>8.4</v>
      </c>
      <c r="U317" s="29">
        <f>E317</f>
        <v>0</v>
      </c>
      <c r="V317" s="29">
        <f>F317</f>
        <v>0</v>
      </c>
      <c r="W317" s="21" t="s">
        <v>1289</v>
      </c>
      <c r="X317" s="29">
        <f>E317</f>
        <v>0</v>
      </c>
      <c r="Y317" s="29">
        <f>F317</f>
        <v>0</v>
      </c>
    </row>
    <row r="318" spans="1:28" ht="32" hidden="1" x14ac:dyDescent="0.2">
      <c r="A318" s="2" t="s">
        <v>1254</v>
      </c>
      <c r="B318" s="2" t="s">
        <v>1284</v>
      </c>
      <c r="C318" s="2" t="s">
        <v>796</v>
      </c>
      <c r="D318" s="20" t="s">
        <v>797</v>
      </c>
      <c r="E318" s="29">
        <f>Access!F24</f>
        <v>0</v>
      </c>
      <c r="F318" s="29">
        <f>Access!G24</f>
        <v>0</v>
      </c>
      <c r="G318" s="2"/>
      <c r="H318" s="2"/>
      <c r="I318" s="31">
        <f t="shared" si="202"/>
        <v>0</v>
      </c>
      <c r="J318" s="2"/>
      <c r="K318" s="21">
        <v>6.8</v>
      </c>
      <c r="L318" s="29">
        <f t="shared" ref="L318:M321" si="203">E318</f>
        <v>0</v>
      </c>
      <c r="M318" s="29">
        <f t="shared" si="203"/>
        <v>0</v>
      </c>
      <c r="N318"/>
      <c r="Q318"/>
    </row>
    <row r="319" spans="1:28" ht="32" hidden="1" x14ac:dyDescent="0.2">
      <c r="A319" s="2" t="s">
        <v>1254</v>
      </c>
      <c r="B319" s="2" t="s">
        <v>1284</v>
      </c>
      <c r="C319" s="2" t="s">
        <v>798</v>
      </c>
      <c r="D319" s="20" t="s">
        <v>799</v>
      </c>
      <c r="E319" s="29">
        <f>Access!F25</f>
        <v>0</v>
      </c>
      <c r="F319" s="29">
        <f>Access!G25</f>
        <v>0</v>
      </c>
      <c r="G319" s="2"/>
      <c r="H319" s="2"/>
      <c r="I319" s="2"/>
      <c r="J319" s="31">
        <f>F319</f>
        <v>0</v>
      </c>
      <c r="K319" s="21">
        <v>3.11</v>
      </c>
      <c r="L319" s="29">
        <f t="shared" si="203"/>
        <v>0</v>
      </c>
      <c r="M319" s="29">
        <f t="shared" si="203"/>
        <v>0</v>
      </c>
      <c r="N319" s="22">
        <v>14.8</v>
      </c>
      <c r="O319" s="29">
        <f t="shared" ref="O319" si="204">E319</f>
        <v>0</v>
      </c>
      <c r="P319" s="29">
        <f t="shared" ref="P319" si="205">F319</f>
        <v>0</v>
      </c>
      <c r="Q319" s="21" t="s">
        <v>1290</v>
      </c>
      <c r="R319" s="29">
        <f t="shared" ref="R319:R321" si="206">E319</f>
        <v>0</v>
      </c>
      <c r="S319" s="29">
        <f t="shared" ref="S319:S321" si="207">F319</f>
        <v>0</v>
      </c>
      <c r="U319" s="29"/>
      <c r="V319" s="29"/>
      <c r="Z319" s="21" t="s">
        <v>1291</v>
      </c>
      <c r="AA319" s="29">
        <f>E319</f>
        <v>0</v>
      </c>
      <c r="AB319" s="29">
        <f>F319</f>
        <v>0</v>
      </c>
    </row>
    <row r="320" spans="1:28" ht="16" hidden="1" x14ac:dyDescent="0.2">
      <c r="A320" s="2" t="s">
        <v>1254</v>
      </c>
      <c r="B320" s="2" t="s">
        <v>1284</v>
      </c>
      <c r="C320" s="2" t="s">
        <v>800</v>
      </c>
      <c r="D320" s="20" t="s">
        <v>801</v>
      </c>
      <c r="E320" s="29">
        <f>Access!F26</f>
        <v>0</v>
      </c>
      <c r="F320" s="29">
        <f>Access!G26</f>
        <v>0</v>
      </c>
      <c r="G320" s="2"/>
      <c r="H320" s="2"/>
      <c r="I320" s="31">
        <f>F320</f>
        <v>0</v>
      </c>
      <c r="J320" s="2"/>
      <c r="K320" s="21" t="s">
        <v>1292</v>
      </c>
      <c r="L320" s="29">
        <f t="shared" si="203"/>
        <v>0</v>
      </c>
      <c r="M320" s="29">
        <f t="shared" si="203"/>
        <v>0</v>
      </c>
      <c r="N320"/>
      <c r="Q320" s="21" t="s">
        <v>1293</v>
      </c>
      <c r="R320" s="29">
        <f t="shared" si="206"/>
        <v>0</v>
      </c>
      <c r="S320" s="29">
        <f t="shared" si="207"/>
        <v>0</v>
      </c>
      <c r="U320" s="29"/>
      <c r="V320" s="29"/>
      <c r="Z320" s="21" t="s">
        <v>1294</v>
      </c>
      <c r="AA320" s="29">
        <f>E320</f>
        <v>0</v>
      </c>
      <c r="AB320" s="29">
        <f>F320</f>
        <v>0</v>
      </c>
    </row>
    <row r="321" spans="1:28" ht="32" hidden="1" x14ac:dyDescent="0.2">
      <c r="A321" s="2" t="s">
        <v>1254</v>
      </c>
      <c r="B321" s="2" t="s">
        <v>1284</v>
      </c>
      <c r="C321" s="2" t="s">
        <v>802</v>
      </c>
      <c r="D321" s="20" t="s">
        <v>803</v>
      </c>
      <c r="E321" s="29">
        <f>Access!F27</f>
        <v>0</v>
      </c>
      <c r="F321" s="29">
        <f>Access!G27</f>
        <v>0</v>
      </c>
      <c r="G321" s="2"/>
      <c r="H321" s="2"/>
      <c r="I321" s="2"/>
      <c r="J321" s="31">
        <f>F321</f>
        <v>0</v>
      </c>
      <c r="K321" s="21">
        <v>3.4</v>
      </c>
      <c r="L321" s="29">
        <f t="shared" si="203"/>
        <v>0</v>
      </c>
      <c r="M321" s="29">
        <f t="shared" si="203"/>
        <v>0</v>
      </c>
      <c r="N321"/>
      <c r="Q321" s="21" t="s">
        <v>1295</v>
      </c>
      <c r="R321" s="29">
        <f t="shared" si="206"/>
        <v>0</v>
      </c>
      <c r="S321" s="29">
        <f t="shared" si="207"/>
        <v>0</v>
      </c>
      <c r="U321" s="29"/>
      <c r="V321" s="29"/>
    </row>
    <row r="322" spans="1:28" ht="16" hidden="1" x14ac:dyDescent="0.2">
      <c r="A322" s="2" t="s">
        <v>1254</v>
      </c>
      <c r="B322" s="2" t="s">
        <v>1284</v>
      </c>
      <c r="C322" s="2" t="s">
        <v>804</v>
      </c>
      <c r="D322" s="20" t="s">
        <v>805</v>
      </c>
      <c r="E322" s="29">
        <f>Access!F28</f>
        <v>0</v>
      </c>
      <c r="F322" s="29">
        <f>Access!G28</f>
        <v>0</v>
      </c>
      <c r="G322" s="2"/>
      <c r="H322" s="2"/>
      <c r="I322" s="31">
        <f t="shared" ref="I322:I324" si="208">F322</f>
        <v>0</v>
      </c>
      <c r="J322" s="2"/>
      <c r="K322"/>
      <c r="L322" s="2"/>
      <c r="M322" s="2"/>
      <c r="N322"/>
      <c r="Q322"/>
      <c r="T322" s="21">
        <v>5.3</v>
      </c>
      <c r="U322" s="29">
        <f>E322</f>
        <v>0</v>
      </c>
      <c r="V322" s="29">
        <f>F322</f>
        <v>0</v>
      </c>
      <c r="W322" s="21" t="s">
        <v>1296</v>
      </c>
      <c r="X322" s="29">
        <f>E322</f>
        <v>0</v>
      </c>
      <c r="Y322" s="29">
        <f>F322</f>
        <v>0</v>
      </c>
      <c r="Z322" s="21" t="s">
        <v>1297</v>
      </c>
      <c r="AA322" s="29">
        <f t="shared" ref="AA322:AB324" si="209">E322</f>
        <v>0</v>
      </c>
      <c r="AB322" s="29">
        <f t="shared" si="209"/>
        <v>0</v>
      </c>
    </row>
    <row r="323" spans="1:28" ht="48" hidden="1" x14ac:dyDescent="0.2">
      <c r="A323" s="2" t="s">
        <v>1254</v>
      </c>
      <c r="B323" s="2" t="s">
        <v>1284</v>
      </c>
      <c r="C323" s="2" t="s">
        <v>806</v>
      </c>
      <c r="D323" s="20" t="s">
        <v>807</v>
      </c>
      <c r="E323" s="29">
        <f>Access!F29</f>
        <v>0</v>
      </c>
      <c r="F323" s="29">
        <f>Access!G29</f>
        <v>0</v>
      </c>
      <c r="G323" s="2"/>
      <c r="H323" s="2"/>
      <c r="I323" s="31">
        <f t="shared" si="208"/>
        <v>0</v>
      </c>
      <c r="J323" s="2"/>
      <c r="K323" s="21">
        <v>6.8</v>
      </c>
      <c r="L323" s="29">
        <f>E323</f>
        <v>0</v>
      </c>
      <c r="M323" s="29">
        <f>F323</f>
        <v>0</v>
      </c>
      <c r="N323"/>
      <c r="Q323"/>
      <c r="W323" s="21" t="s">
        <v>1298</v>
      </c>
      <c r="X323" s="29">
        <f>E323</f>
        <v>0</v>
      </c>
      <c r="Y323" s="29">
        <f>F323</f>
        <v>0</v>
      </c>
      <c r="Z323" s="21" t="s">
        <v>1299</v>
      </c>
      <c r="AA323" s="29">
        <f t="shared" si="209"/>
        <v>0</v>
      </c>
      <c r="AB323" s="29">
        <f t="shared" si="209"/>
        <v>0</v>
      </c>
    </row>
    <row r="324" spans="1:28" ht="32" hidden="1" x14ac:dyDescent="0.2">
      <c r="A324" s="2" t="s">
        <v>1254</v>
      </c>
      <c r="B324" s="2" t="s">
        <v>1284</v>
      </c>
      <c r="C324" s="2" t="s">
        <v>808</v>
      </c>
      <c r="D324" s="20" t="s">
        <v>809</v>
      </c>
      <c r="E324" s="29">
        <f>Access!F30</f>
        <v>0</v>
      </c>
      <c r="F324" s="29">
        <f>Access!G30</f>
        <v>0</v>
      </c>
      <c r="G324" s="2"/>
      <c r="H324" s="2"/>
      <c r="I324" s="31">
        <f t="shared" si="208"/>
        <v>0</v>
      </c>
      <c r="J324" s="2"/>
      <c r="K324"/>
      <c r="L324" s="2"/>
      <c r="M324" s="2"/>
      <c r="N324"/>
      <c r="Q324"/>
      <c r="Z324" s="21" t="s">
        <v>1300</v>
      </c>
      <c r="AA324" s="29">
        <f t="shared" si="209"/>
        <v>0</v>
      </c>
      <c r="AB324" s="29">
        <f t="shared" si="209"/>
        <v>0</v>
      </c>
    </row>
    <row r="325" spans="1:28" ht="32" hidden="1" x14ac:dyDescent="0.2">
      <c r="A325" s="2" t="s">
        <v>1254</v>
      </c>
      <c r="B325" s="2" t="s">
        <v>1301</v>
      </c>
      <c r="C325" s="2" t="s">
        <v>811</v>
      </c>
      <c r="D325" s="20" t="s">
        <v>812</v>
      </c>
      <c r="E325" s="29">
        <f>'Privileged Access'!F21</f>
        <v>0</v>
      </c>
      <c r="F325" s="29">
        <f>'Privileged Access'!G21</f>
        <v>0</v>
      </c>
      <c r="G325" s="31">
        <f>F325</f>
        <v>0</v>
      </c>
      <c r="H325" s="2"/>
      <c r="I325" s="2"/>
      <c r="J325" s="2"/>
      <c r="K325" s="21" t="s">
        <v>1302</v>
      </c>
      <c r="L325" s="29">
        <f t="shared" ref="L325:M327" si="210">E325</f>
        <v>0</v>
      </c>
      <c r="M325" s="29">
        <f t="shared" si="210"/>
        <v>0</v>
      </c>
      <c r="N325"/>
      <c r="Q325"/>
    </row>
    <row r="326" spans="1:28" ht="32" hidden="1" x14ac:dyDescent="0.2">
      <c r="A326" s="2" t="s">
        <v>1254</v>
      </c>
      <c r="B326" s="2" t="s">
        <v>1301</v>
      </c>
      <c r="C326" s="2" t="s">
        <v>813</v>
      </c>
      <c r="D326" s="20" t="s">
        <v>814</v>
      </c>
      <c r="E326" s="29">
        <f>'Privileged Access'!F22</f>
        <v>0</v>
      </c>
      <c r="F326" s="29">
        <f>'Privileged Access'!G22</f>
        <v>0</v>
      </c>
      <c r="G326" s="2"/>
      <c r="H326" s="31">
        <f t="shared" ref="H326:H328" si="211">F326</f>
        <v>0</v>
      </c>
      <c r="I326" s="2"/>
      <c r="J326" s="2"/>
      <c r="K326" s="21">
        <v>5.0999999999999996</v>
      </c>
      <c r="L326" s="29">
        <f t="shared" si="210"/>
        <v>0</v>
      </c>
      <c r="M326" s="29">
        <f t="shared" si="210"/>
        <v>0</v>
      </c>
      <c r="N326"/>
      <c r="Q326"/>
    </row>
    <row r="327" spans="1:28" ht="32" hidden="1" x14ac:dyDescent="0.2">
      <c r="A327" s="2" t="s">
        <v>1254</v>
      </c>
      <c r="B327" s="2" t="s">
        <v>1301</v>
      </c>
      <c r="C327" s="2" t="s">
        <v>815</v>
      </c>
      <c r="D327" s="20" t="s">
        <v>816</v>
      </c>
      <c r="E327" s="29">
        <f>'Privileged Access'!F23</f>
        <v>0</v>
      </c>
      <c r="F327" s="29">
        <f>'Privileged Access'!G23</f>
        <v>0</v>
      </c>
      <c r="G327" s="2"/>
      <c r="H327" s="31">
        <f t="shared" si="211"/>
        <v>0</v>
      </c>
      <c r="I327" s="2"/>
      <c r="J327" s="2"/>
      <c r="K327" s="21" t="s">
        <v>1302</v>
      </c>
      <c r="L327" s="29">
        <f t="shared" si="210"/>
        <v>0</v>
      </c>
      <c r="M327" s="29">
        <f t="shared" si="210"/>
        <v>0</v>
      </c>
      <c r="N327"/>
      <c r="Q327"/>
    </row>
    <row r="328" spans="1:28" ht="32" hidden="1" x14ac:dyDescent="0.2">
      <c r="A328" s="2" t="s">
        <v>1254</v>
      </c>
      <c r="B328" s="2" t="s">
        <v>1301</v>
      </c>
      <c r="C328" s="2" t="s">
        <v>817</v>
      </c>
      <c r="D328" s="20" t="s">
        <v>818</v>
      </c>
      <c r="E328" s="29">
        <f>'Privileged Access'!F24</f>
        <v>0</v>
      </c>
      <c r="F328" s="29">
        <f>'Privileged Access'!G24</f>
        <v>0</v>
      </c>
      <c r="G328" s="2"/>
      <c r="H328" s="31">
        <f t="shared" si="211"/>
        <v>0</v>
      </c>
      <c r="I328" s="2"/>
      <c r="J328" s="2"/>
      <c r="K328"/>
      <c r="L328" s="2"/>
      <c r="M328" s="2"/>
      <c r="N328" s="21">
        <v>4.0999999999999996</v>
      </c>
      <c r="O328" s="29">
        <f t="shared" ref="O328:O329" si="212">E328</f>
        <v>0</v>
      </c>
      <c r="P328" s="29">
        <f t="shared" ref="P328:P329" si="213">F328</f>
        <v>0</v>
      </c>
      <c r="Q328"/>
    </row>
    <row r="329" spans="1:28" ht="32" hidden="1" x14ac:dyDescent="0.2">
      <c r="A329" s="2" t="s">
        <v>1254</v>
      </c>
      <c r="B329" s="2" t="s">
        <v>1301</v>
      </c>
      <c r="C329" s="2" t="s">
        <v>819</v>
      </c>
      <c r="D329" s="20" t="s">
        <v>820</v>
      </c>
      <c r="E329" s="29">
        <f>'Privileged Access'!F25</f>
        <v>0</v>
      </c>
      <c r="F329" s="29">
        <f>'Privileged Access'!G25</f>
        <v>0</v>
      </c>
      <c r="G329" s="2"/>
      <c r="H329" s="2"/>
      <c r="I329" s="31">
        <f t="shared" ref="I329:I330" si="214">F329</f>
        <v>0</v>
      </c>
      <c r="J329" s="2"/>
      <c r="K329" s="21">
        <v>4.7</v>
      </c>
      <c r="L329" s="29">
        <f>E329</f>
        <v>0</v>
      </c>
      <c r="M329" s="29">
        <f>F329</f>
        <v>0</v>
      </c>
      <c r="N329" s="21">
        <v>4.2</v>
      </c>
      <c r="O329" s="29">
        <f t="shared" si="212"/>
        <v>0</v>
      </c>
      <c r="P329" s="29">
        <f t="shared" si="213"/>
        <v>0</v>
      </c>
      <c r="Q329"/>
    </row>
    <row r="330" spans="1:28" ht="64" hidden="1" x14ac:dyDescent="0.2">
      <c r="A330" s="2" t="s">
        <v>1254</v>
      </c>
      <c r="B330" s="2" t="s">
        <v>1301</v>
      </c>
      <c r="C330" s="2" t="s">
        <v>821</v>
      </c>
      <c r="D330" s="20" t="s">
        <v>822</v>
      </c>
      <c r="E330" s="29">
        <f>'Privileged Access'!F26</f>
        <v>0</v>
      </c>
      <c r="F330" s="29">
        <f>'Privileged Access'!G26</f>
        <v>0</v>
      </c>
      <c r="G330" s="2"/>
      <c r="H330" s="2"/>
      <c r="I330" s="31">
        <f t="shared" si="214"/>
        <v>0</v>
      </c>
      <c r="J330" s="2"/>
      <c r="K330"/>
      <c r="L330" s="2"/>
      <c r="M330" s="2"/>
      <c r="N330"/>
      <c r="Q330"/>
      <c r="W330" s="21" t="s">
        <v>1303</v>
      </c>
      <c r="X330" s="29">
        <f>E330</f>
        <v>0</v>
      </c>
      <c r="Y330" s="29">
        <f>F330</f>
        <v>0</v>
      </c>
      <c r="Z330" s="21" t="s">
        <v>1304</v>
      </c>
      <c r="AA330" s="29">
        <f>E330</f>
        <v>0</v>
      </c>
      <c r="AB330" s="29">
        <f>F330</f>
        <v>0</v>
      </c>
    </row>
    <row r="331" spans="1:28" ht="64" hidden="1" x14ac:dyDescent="0.2">
      <c r="A331" s="2" t="s">
        <v>1254</v>
      </c>
      <c r="B331" s="2" t="s">
        <v>1301</v>
      </c>
      <c r="C331" s="2" t="s">
        <v>823</v>
      </c>
      <c r="D331" s="20" t="s">
        <v>824</v>
      </c>
      <c r="E331" s="29">
        <f>'Privileged Access'!F27</f>
        <v>0</v>
      </c>
      <c r="F331" s="29">
        <f>'Privileged Access'!G27</f>
        <v>0</v>
      </c>
      <c r="G331" s="2"/>
      <c r="H331" s="31">
        <f>F331</f>
        <v>0</v>
      </c>
      <c r="I331" s="2"/>
      <c r="J331" s="2"/>
      <c r="K331" s="21">
        <v>5.4</v>
      </c>
      <c r="L331" s="29">
        <f>E331</f>
        <v>0</v>
      </c>
      <c r="M331" s="29">
        <f>F331</f>
        <v>0</v>
      </c>
      <c r="N331" s="21">
        <v>4.3</v>
      </c>
      <c r="O331" s="29">
        <f t="shared" ref="O331" si="215">E331</f>
        <v>0</v>
      </c>
      <c r="P331" s="29">
        <f t="shared" ref="P331" si="216">F331</f>
        <v>0</v>
      </c>
      <c r="Q331"/>
      <c r="Z331" s="21" t="s">
        <v>1305</v>
      </c>
      <c r="AA331" s="29">
        <f>E331</f>
        <v>0</v>
      </c>
      <c r="AB331" s="29">
        <f>F331</f>
        <v>0</v>
      </c>
    </row>
    <row r="332" spans="1:28" ht="32" hidden="1" x14ac:dyDescent="0.2">
      <c r="A332" s="2" t="s">
        <v>1254</v>
      </c>
      <c r="B332" s="2" t="s">
        <v>1301</v>
      </c>
      <c r="C332" s="2" t="s">
        <v>825</v>
      </c>
      <c r="D332" s="20" t="s">
        <v>826</v>
      </c>
      <c r="E332" s="29">
        <f>'Privileged Access'!F28</f>
        <v>0</v>
      </c>
      <c r="F332" s="29">
        <f>'Privileged Access'!G28</f>
        <v>0</v>
      </c>
      <c r="G332" s="2"/>
      <c r="H332" s="2"/>
      <c r="I332" s="31">
        <f>F332</f>
        <v>0</v>
      </c>
      <c r="J332" s="2"/>
      <c r="K332"/>
      <c r="L332" s="2"/>
      <c r="M332" s="2"/>
      <c r="N332"/>
      <c r="Q332" s="21" t="s">
        <v>1306</v>
      </c>
      <c r="R332" s="29">
        <f>E332</f>
        <v>0</v>
      </c>
      <c r="S332" s="29">
        <f>F332</f>
        <v>0</v>
      </c>
      <c r="U332" s="29"/>
      <c r="V332" s="29"/>
    </row>
    <row r="333" spans="1:28" ht="32" hidden="1" x14ac:dyDescent="0.2">
      <c r="A333" s="2" t="s">
        <v>1254</v>
      </c>
      <c r="B333" s="2" t="s">
        <v>1301</v>
      </c>
      <c r="C333" s="2" t="s">
        <v>827</v>
      </c>
      <c r="D333" s="20" t="s">
        <v>828</v>
      </c>
      <c r="E333" s="29">
        <f>'Privileged Access'!F29</f>
        <v>0</v>
      </c>
      <c r="F333" s="29">
        <f>'Privileged Access'!G29</f>
        <v>0</v>
      </c>
      <c r="G333" s="2"/>
      <c r="H333" s="31">
        <f>F333</f>
        <v>0</v>
      </c>
      <c r="I333" s="2"/>
      <c r="J333" s="2"/>
      <c r="K333" s="21" t="s">
        <v>1307</v>
      </c>
      <c r="L333" s="29">
        <f t="shared" ref="L333:M336" si="217">E333</f>
        <v>0</v>
      </c>
      <c r="M333" s="29">
        <f t="shared" si="217"/>
        <v>0</v>
      </c>
      <c r="N333" s="21">
        <v>4.4000000000000004</v>
      </c>
      <c r="O333" s="29">
        <f t="shared" ref="O333:O336" si="218">E333</f>
        <v>0</v>
      </c>
      <c r="P333" s="29">
        <f t="shared" ref="P333:P336" si="219">F333</f>
        <v>0</v>
      </c>
      <c r="Q333"/>
    </row>
    <row r="334" spans="1:28" ht="32" hidden="1" x14ac:dyDescent="0.2">
      <c r="A334" s="2" t="s">
        <v>1254</v>
      </c>
      <c r="B334" s="2" t="s">
        <v>1301</v>
      </c>
      <c r="C334" s="2" t="s">
        <v>829</v>
      </c>
      <c r="D334" s="20" t="s">
        <v>830</v>
      </c>
      <c r="E334" s="29">
        <f>'Privileged Access'!F30</f>
        <v>0</v>
      </c>
      <c r="F334" s="29">
        <f>'Privileged Access'!G30</f>
        <v>0</v>
      </c>
      <c r="G334" s="2"/>
      <c r="H334" s="2"/>
      <c r="I334" s="31">
        <f>F334</f>
        <v>0</v>
      </c>
      <c r="J334" s="2"/>
      <c r="K334" s="21">
        <v>5.2</v>
      </c>
      <c r="L334" s="29">
        <f t="shared" si="217"/>
        <v>0</v>
      </c>
      <c r="M334" s="29">
        <f t="shared" si="217"/>
        <v>0</v>
      </c>
      <c r="N334" s="21">
        <v>4.4000000000000004</v>
      </c>
      <c r="O334" s="29">
        <f t="shared" si="218"/>
        <v>0</v>
      </c>
      <c r="P334" s="29">
        <f t="shared" si="219"/>
        <v>0</v>
      </c>
      <c r="Q334"/>
    </row>
    <row r="335" spans="1:28" ht="32" hidden="1" x14ac:dyDescent="0.2">
      <c r="A335" s="2" t="s">
        <v>1254</v>
      </c>
      <c r="B335" s="2" t="s">
        <v>1301</v>
      </c>
      <c r="C335" s="2" t="s">
        <v>831</v>
      </c>
      <c r="D335" s="20" t="s">
        <v>832</v>
      </c>
      <c r="E335" s="29">
        <f>'Privileged Access'!F31</f>
        <v>0</v>
      </c>
      <c r="F335" s="29">
        <f>'Privileged Access'!G31</f>
        <v>0</v>
      </c>
      <c r="G335" s="31">
        <f t="shared" ref="G335:G341" si="220">F335</f>
        <v>0</v>
      </c>
      <c r="H335" s="2"/>
      <c r="I335" s="2"/>
      <c r="J335" s="2"/>
      <c r="K335" s="21">
        <v>5.2</v>
      </c>
      <c r="L335" s="29">
        <f t="shared" si="217"/>
        <v>0</v>
      </c>
      <c r="M335" s="29">
        <f t="shared" si="217"/>
        <v>0</v>
      </c>
      <c r="N335" s="21">
        <v>4.4000000000000004</v>
      </c>
      <c r="O335" s="29">
        <f t="shared" si="218"/>
        <v>0</v>
      </c>
      <c r="P335" s="29">
        <f t="shared" si="219"/>
        <v>0</v>
      </c>
      <c r="Q335"/>
    </row>
    <row r="336" spans="1:28" ht="32" hidden="1" x14ac:dyDescent="0.2">
      <c r="A336" s="2" t="s">
        <v>1254</v>
      </c>
      <c r="B336" s="2" t="s">
        <v>1301</v>
      </c>
      <c r="C336" s="2" t="s">
        <v>833</v>
      </c>
      <c r="D336" s="20" t="s">
        <v>834</v>
      </c>
      <c r="E336" s="29">
        <f>'Privileged Access'!F32</f>
        <v>0</v>
      </c>
      <c r="F336" s="29">
        <f>'Privileged Access'!G32</f>
        <v>0</v>
      </c>
      <c r="G336" s="31">
        <f t="shared" si="220"/>
        <v>0</v>
      </c>
      <c r="H336" s="2"/>
      <c r="I336" s="2"/>
      <c r="J336" s="2"/>
      <c r="K336" s="21" t="s">
        <v>1308</v>
      </c>
      <c r="L336" s="29">
        <f t="shared" si="217"/>
        <v>0</v>
      </c>
      <c r="M336" s="29">
        <f t="shared" si="217"/>
        <v>0</v>
      </c>
      <c r="N336" s="21" t="s">
        <v>1309</v>
      </c>
      <c r="O336" s="29">
        <f t="shared" si="218"/>
        <v>0</v>
      </c>
      <c r="P336" s="29">
        <f t="shared" si="219"/>
        <v>0</v>
      </c>
      <c r="Q336"/>
      <c r="Z336" s="21" t="s">
        <v>1310</v>
      </c>
      <c r="AA336" s="29">
        <f>E336</f>
        <v>0</v>
      </c>
      <c r="AB336" s="29">
        <f>F336</f>
        <v>0</v>
      </c>
    </row>
    <row r="337" spans="1:28" ht="32" hidden="1" x14ac:dyDescent="0.2">
      <c r="A337" s="2" t="s">
        <v>1254</v>
      </c>
      <c r="B337" s="2" t="s">
        <v>1301</v>
      </c>
      <c r="C337" s="2" t="s">
        <v>835</v>
      </c>
      <c r="D337" s="20" t="s">
        <v>836</v>
      </c>
      <c r="E337" s="29">
        <f>'Privileged Access'!F33</f>
        <v>0</v>
      </c>
      <c r="F337" s="29">
        <f>'Privileged Access'!G33</f>
        <v>0</v>
      </c>
      <c r="G337" s="31">
        <f t="shared" si="220"/>
        <v>0</v>
      </c>
      <c r="H337" s="2"/>
      <c r="I337" s="2"/>
      <c r="J337" s="2"/>
      <c r="K337"/>
      <c r="L337" s="2"/>
      <c r="M337" s="2"/>
      <c r="N337"/>
      <c r="Q337"/>
    </row>
    <row r="338" spans="1:28" ht="32" hidden="1" x14ac:dyDescent="0.2">
      <c r="A338" s="2" t="s">
        <v>1311</v>
      </c>
      <c r="B338" s="2" t="s">
        <v>1312</v>
      </c>
      <c r="C338" s="2" t="s">
        <v>838</v>
      </c>
      <c r="D338" s="20" t="s">
        <v>839</v>
      </c>
      <c r="E338" s="29">
        <f>'Network Device'!F21</f>
        <v>0</v>
      </c>
      <c r="F338" s="29">
        <f>'Network Device'!G21</f>
        <v>0</v>
      </c>
      <c r="G338" s="31">
        <f t="shared" si="220"/>
        <v>0</v>
      </c>
      <c r="H338" s="2"/>
      <c r="I338" s="2"/>
      <c r="J338" s="2"/>
      <c r="K338"/>
      <c r="L338" s="2"/>
      <c r="M338" s="2"/>
      <c r="Q338"/>
    </row>
    <row r="339" spans="1:28" ht="32" hidden="1" x14ac:dyDescent="0.2">
      <c r="A339" s="2" t="s">
        <v>1311</v>
      </c>
      <c r="B339" s="2" t="s">
        <v>1312</v>
      </c>
      <c r="C339" s="2" t="s">
        <v>840</v>
      </c>
      <c r="D339" s="20" t="s">
        <v>841</v>
      </c>
      <c r="E339" s="29">
        <f>'Network Device'!F22</f>
        <v>0</v>
      </c>
      <c r="F339" s="29">
        <f>'Network Device'!G22</f>
        <v>0</v>
      </c>
      <c r="G339" s="31">
        <f t="shared" si="220"/>
        <v>0</v>
      </c>
      <c r="H339" s="2"/>
      <c r="I339" s="2"/>
      <c r="J339" s="2"/>
      <c r="K339" s="21">
        <v>4.2</v>
      </c>
      <c r="L339" s="29">
        <f>E339</f>
        <v>0</v>
      </c>
      <c r="M339" s="29">
        <f>F339</f>
        <v>0</v>
      </c>
      <c r="N339" s="21">
        <v>11.1</v>
      </c>
      <c r="O339" s="29">
        <f t="shared" ref="O339:O343" si="221">E339</f>
        <v>0</v>
      </c>
      <c r="P339" s="29">
        <f t="shared" ref="P339:P343" si="222">F339</f>
        <v>0</v>
      </c>
      <c r="Q339"/>
    </row>
    <row r="340" spans="1:28" ht="32" hidden="1" x14ac:dyDescent="0.2">
      <c r="A340" s="2" t="s">
        <v>1311</v>
      </c>
      <c r="B340" s="2" t="s">
        <v>1312</v>
      </c>
      <c r="C340" s="2" t="s">
        <v>842</v>
      </c>
      <c r="D340" s="20" t="s">
        <v>843</v>
      </c>
      <c r="E340" s="29">
        <f>'Network Device'!F23</f>
        <v>0</v>
      </c>
      <c r="F340" s="29">
        <f>'Network Device'!G23</f>
        <v>0</v>
      </c>
      <c r="G340" s="31">
        <f t="shared" si="220"/>
        <v>0</v>
      </c>
      <c r="H340" s="2"/>
      <c r="I340" s="2"/>
      <c r="J340" s="2"/>
      <c r="K340"/>
      <c r="L340" s="2"/>
      <c r="M340" s="2"/>
      <c r="N340" s="21">
        <v>11.2</v>
      </c>
      <c r="O340" s="29">
        <f t="shared" si="221"/>
        <v>0</v>
      </c>
      <c r="P340" s="29">
        <f t="shared" si="222"/>
        <v>0</v>
      </c>
      <c r="Q340"/>
    </row>
    <row r="341" spans="1:28" ht="48" hidden="1" x14ac:dyDescent="0.2">
      <c r="A341" s="2" t="s">
        <v>1311</v>
      </c>
      <c r="B341" s="2" t="s">
        <v>1312</v>
      </c>
      <c r="C341" s="2" t="s">
        <v>844</v>
      </c>
      <c r="D341" s="20" t="s">
        <v>845</v>
      </c>
      <c r="E341" s="29">
        <f>'Network Device'!F24</f>
        <v>0</v>
      </c>
      <c r="F341" s="29">
        <f>'Network Device'!G24</f>
        <v>0</v>
      </c>
      <c r="G341" s="31">
        <f t="shared" si="220"/>
        <v>0</v>
      </c>
      <c r="I341" s="2"/>
      <c r="J341" s="2"/>
      <c r="K341"/>
      <c r="L341" s="2"/>
      <c r="M341" s="2"/>
      <c r="N341" s="21">
        <v>11.3</v>
      </c>
      <c r="O341" s="29">
        <f t="shared" si="221"/>
        <v>0</v>
      </c>
      <c r="P341" s="29">
        <f t="shared" si="222"/>
        <v>0</v>
      </c>
      <c r="Q341" s="21" t="s">
        <v>1313</v>
      </c>
      <c r="R341" s="29">
        <f>E341</f>
        <v>0</v>
      </c>
      <c r="S341" s="29">
        <f>F341</f>
        <v>0</v>
      </c>
      <c r="U341" s="29"/>
      <c r="V341" s="29"/>
    </row>
    <row r="342" spans="1:28" ht="32" hidden="1" x14ac:dyDescent="0.2">
      <c r="A342" s="2" t="s">
        <v>1311</v>
      </c>
      <c r="B342" s="2" t="s">
        <v>1312</v>
      </c>
      <c r="C342" s="2" t="s">
        <v>846</v>
      </c>
      <c r="D342" s="20" t="s">
        <v>847</v>
      </c>
      <c r="E342" s="29">
        <f>'Network Device'!F25</f>
        <v>0</v>
      </c>
      <c r="F342" s="29">
        <f>'Network Device'!G25</f>
        <v>0</v>
      </c>
      <c r="G342" s="2"/>
      <c r="H342" s="31">
        <f t="shared" ref="H342:H345" si="223">F342</f>
        <v>0</v>
      </c>
      <c r="I342" s="2"/>
      <c r="J342" s="2"/>
      <c r="K342" s="21">
        <v>12.1</v>
      </c>
      <c r="L342" s="29">
        <f t="shared" ref="L342:M344" si="224">E342</f>
        <v>0</v>
      </c>
      <c r="M342" s="29">
        <f t="shared" si="224"/>
        <v>0</v>
      </c>
      <c r="N342" s="21">
        <v>11.4</v>
      </c>
      <c r="O342" s="29">
        <f t="shared" si="221"/>
        <v>0</v>
      </c>
      <c r="P342" s="29">
        <f t="shared" si="222"/>
        <v>0</v>
      </c>
      <c r="Q342"/>
    </row>
    <row r="343" spans="1:28" ht="32" hidden="1" x14ac:dyDescent="0.2">
      <c r="A343" s="2" t="s">
        <v>1311</v>
      </c>
      <c r="B343" s="2" t="s">
        <v>1312</v>
      </c>
      <c r="C343" s="2" t="s">
        <v>848</v>
      </c>
      <c r="D343" s="20" t="s">
        <v>849</v>
      </c>
      <c r="E343" s="29">
        <f>'Network Device'!F26</f>
        <v>0</v>
      </c>
      <c r="F343" s="29">
        <f>'Network Device'!G26</f>
        <v>0</v>
      </c>
      <c r="G343" s="2"/>
      <c r="H343" s="31">
        <f t="shared" si="223"/>
        <v>0</v>
      </c>
      <c r="I343" s="2"/>
      <c r="J343" s="2"/>
      <c r="K343" s="21">
        <v>13.6</v>
      </c>
      <c r="L343" s="29">
        <f t="shared" si="224"/>
        <v>0</v>
      </c>
      <c r="M343" s="29">
        <f t="shared" si="224"/>
        <v>0</v>
      </c>
      <c r="N343" s="21">
        <v>12.8</v>
      </c>
      <c r="O343" s="29">
        <f t="shared" si="221"/>
        <v>0</v>
      </c>
      <c r="P343" s="29">
        <f t="shared" si="222"/>
        <v>0</v>
      </c>
      <c r="Q343"/>
    </row>
    <row r="344" spans="1:28" ht="32" hidden="1" x14ac:dyDescent="0.2">
      <c r="A344" s="2" t="s">
        <v>1311</v>
      </c>
      <c r="B344" s="2" t="s">
        <v>1312</v>
      </c>
      <c r="C344" s="2" t="s">
        <v>850</v>
      </c>
      <c r="D344" s="20" t="s">
        <v>851</v>
      </c>
      <c r="E344" s="29">
        <f>'Network Device'!F27</f>
        <v>0</v>
      </c>
      <c r="F344" s="29">
        <f>'Network Device'!G27</f>
        <v>0</v>
      </c>
      <c r="G344" s="2"/>
      <c r="H344" s="31">
        <f t="shared" si="223"/>
        <v>0</v>
      </c>
      <c r="I344" s="2"/>
      <c r="J344" s="2"/>
      <c r="K344" s="21" t="s">
        <v>1314</v>
      </c>
      <c r="L344" s="29">
        <f t="shared" si="224"/>
        <v>0</v>
      </c>
      <c r="M344" s="29">
        <f t="shared" si="224"/>
        <v>0</v>
      </c>
      <c r="Q344"/>
      <c r="Z344" s="21" t="s">
        <v>1315</v>
      </c>
      <c r="AA344" s="29">
        <f>E344</f>
        <v>0</v>
      </c>
      <c r="AB344" s="29">
        <f>F344</f>
        <v>0</v>
      </c>
    </row>
    <row r="345" spans="1:28" ht="32" hidden="1" x14ac:dyDescent="0.2">
      <c r="A345" s="2" t="s">
        <v>1316</v>
      </c>
      <c r="B345" s="2" t="s">
        <v>1317</v>
      </c>
      <c r="C345" s="2" t="s">
        <v>853</v>
      </c>
      <c r="D345" s="20" t="s">
        <v>854</v>
      </c>
      <c r="E345" s="29">
        <f>'Boundary Device'!F21</f>
        <v>0</v>
      </c>
      <c r="F345" s="29">
        <f>'Boundary Device'!G21</f>
        <v>0</v>
      </c>
      <c r="G345" s="2"/>
      <c r="H345" s="31">
        <f t="shared" si="223"/>
        <v>0</v>
      </c>
      <c r="I345" s="2"/>
      <c r="J345" s="2"/>
      <c r="K345"/>
      <c r="L345" s="2"/>
      <c r="M345" s="2"/>
      <c r="N345" s="21">
        <v>12.1</v>
      </c>
      <c r="O345" s="29">
        <f t="shared" ref="O345:O355" si="225">E345</f>
        <v>0</v>
      </c>
      <c r="P345" s="29">
        <f t="shared" ref="P345:P355" si="226">F345</f>
        <v>0</v>
      </c>
      <c r="Q345"/>
    </row>
    <row r="346" spans="1:28" ht="48" hidden="1" x14ac:dyDescent="0.2">
      <c r="A346" s="2" t="s">
        <v>1316</v>
      </c>
      <c r="B346" s="2" t="s">
        <v>1317</v>
      </c>
      <c r="C346" s="2" t="s">
        <v>855</v>
      </c>
      <c r="D346" s="20" t="s">
        <v>856</v>
      </c>
      <c r="E346" s="29">
        <f>'Boundary Device'!F22</f>
        <v>0</v>
      </c>
      <c r="F346" s="29">
        <f>'Boundary Device'!G22</f>
        <v>0</v>
      </c>
      <c r="G346" s="31">
        <f>F346</f>
        <v>0</v>
      </c>
      <c r="H346" s="2"/>
      <c r="I346" s="2"/>
      <c r="J346" s="2"/>
      <c r="K346"/>
      <c r="L346" s="2"/>
      <c r="M346" s="2"/>
      <c r="N346" s="21">
        <v>12.3</v>
      </c>
      <c r="O346" s="29">
        <f t="shared" si="225"/>
        <v>0</v>
      </c>
      <c r="P346" s="29">
        <f t="shared" si="226"/>
        <v>0</v>
      </c>
      <c r="Q346"/>
      <c r="Z346" s="21" t="s">
        <v>1318</v>
      </c>
      <c r="AA346" s="29">
        <f>E346</f>
        <v>0</v>
      </c>
      <c r="AB346" s="29">
        <f>F346</f>
        <v>0</v>
      </c>
    </row>
    <row r="347" spans="1:28" ht="48" hidden="1" x14ac:dyDescent="0.2">
      <c r="A347" s="2" t="s">
        <v>1316</v>
      </c>
      <c r="B347" s="2" t="s">
        <v>1317</v>
      </c>
      <c r="C347" s="2" t="s">
        <v>857</v>
      </c>
      <c r="D347" s="20" t="s">
        <v>858</v>
      </c>
      <c r="E347" s="29">
        <f>'Boundary Device'!F23</f>
        <v>0</v>
      </c>
      <c r="F347" s="29">
        <f>'Boundary Device'!G23</f>
        <v>0</v>
      </c>
      <c r="G347" s="2"/>
      <c r="H347" s="2"/>
      <c r="I347" s="31">
        <f>F347</f>
        <v>0</v>
      </c>
      <c r="J347" s="2"/>
      <c r="K347"/>
      <c r="L347" s="2"/>
      <c r="M347" s="2"/>
      <c r="N347" s="21">
        <v>12.3</v>
      </c>
      <c r="O347" s="29">
        <f t="shared" si="225"/>
        <v>0</v>
      </c>
      <c r="P347" s="29">
        <f t="shared" si="226"/>
        <v>0</v>
      </c>
      <c r="Q347"/>
      <c r="Z347" s="21" t="s">
        <v>1318</v>
      </c>
      <c r="AA347" s="29">
        <f>E347</f>
        <v>0</v>
      </c>
      <c r="AB347" s="29">
        <f>F347</f>
        <v>0</v>
      </c>
    </row>
    <row r="348" spans="1:28" ht="32" hidden="1" x14ac:dyDescent="0.2">
      <c r="A348" s="2" t="s">
        <v>1316</v>
      </c>
      <c r="B348" s="2" t="s">
        <v>1317</v>
      </c>
      <c r="C348" s="2" t="s">
        <v>859</v>
      </c>
      <c r="D348" s="20" t="s">
        <v>860</v>
      </c>
      <c r="E348" s="29">
        <f>'Boundary Device'!F24</f>
        <v>0</v>
      </c>
      <c r="F348" s="29">
        <f>'Boundary Device'!G24</f>
        <v>0</v>
      </c>
      <c r="G348" s="31">
        <f>F348</f>
        <v>0</v>
      </c>
      <c r="H348" s="2"/>
      <c r="I348" s="2"/>
      <c r="J348" s="2"/>
      <c r="K348"/>
      <c r="L348" s="2"/>
      <c r="M348" s="2"/>
      <c r="N348" s="21">
        <v>13.4</v>
      </c>
      <c r="O348" s="29">
        <f t="shared" si="225"/>
        <v>0</v>
      </c>
      <c r="P348" s="29">
        <f t="shared" si="226"/>
        <v>0</v>
      </c>
      <c r="Q348"/>
    </row>
    <row r="349" spans="1:28" ht="32" hidden="1" x14ac:dyDescent="0.2">
      <c r="A349" s="2" t="s">
        <v>1316</v>
      </c>
      <c r="B349" s="2" t="s">
        <v>1317</v>
      </c>
      <c r="C349" s="2" t="s">
        <v>861</v>
      </c>
      <c r="D349" s="20" t="s">
        <v>862</v>
      </c>
      <c r="E349" s="29">
        <f>'Boundary Device'!F25</f>
        <v>0</v>
      </c>
      <c r="F349" s="29">
        <f>'Boundary Device'!G25</f>
        <v>0</v>
      </c>
      <c r="G349" s="2"/>
      <c r="H349" s="31">
        <f t="shared" ref="H349:H350" si="227">F349</f>
        <v>0</v>
      </c>
      <c r="I349" s="2"/>
      <c r="J349" s="2"/>
      <c r="K349" s="21">
        <v>4.9000000000000004</v>
      </c>
      <c r="L349" s="29">
        <f>E349</f>
        <v>0</v>
      </c>
      <c r="M349" s="29">
        <f>F349</f>
        <v>0</v>
      </c>
      <c r="N349" s="21">
        <v>12.4</v>
      </c>
      <c r="O349" s="29">
        <f t="shared" si="225"/>
        <v>0</v>
      </c>
      <c r="P349" s="29">
        <f t="shared" si="226"/>
        <v>0</v>
      </c>
      <c r="Q349"/>
      <c r="Z349" s="21" t="s">
        <v>1319</v>
      </c>
      <c r="AA349" s="29">
        <f>E349</f>
        <v>0</v>
      </c>
      <c r="AB349" s="29">
        <f>F349</f>
        <v>0</v>
      </c>
    </row>
    <row r="350" spans="1:28" ht="32" x14ac:dyDescent="0.2">
      <c r="A350" s="2" t="s">
        <v>1316</v>
      </c>
      <c r="B350" s="2" t="s">
        <v>1317</v>
      </c>
      <c r="C350" s="2" t="s">
        <v>863</v>
      </c>
      <c r="D350" s="20" t="s">
        <v>864</v>
      </c>
      <c r="E350" s="29">
        <f>'Boundary Device'!F26</f>
        <v>0</v>
      </c>
      <c r="F350" s="29">
        <f>'Boundary Device'!G26</f>
        <v>0</v>
      </c>
      <c r="G350" s="2"/>
      <c r="H350" s="31">
        <f t="shared" si="227"/>
        <v>0</v>
      </c>
      <c r="I350" s="2"/>
      <c r="J350" s="2"/>
      <c r="K350" s="21">
        <v>3.13</v>
      </c>
      <c r="L350" s="29">
        <f>E350</f>
        <v>0</v>
      </c>
      <c r="M350" s="29">
        <f>F350</f>
        <v>0</v>
      </c>
      <c r="N350" s="21">
        <v>13.3</v>
      </c>
      <c r="O350" s="29">
        <f t="shared" si="225"/>
        <v>0</v>
      </c>
      <c r="P350" s="29">
        <f t="shared" si="226"/>
        <v>0</v>
      </c>
      <c r="Q350" s="21" t="s">
        <v>1320</v>
      </c>
      <c r="R350" s="29">
        <f>E350</f>
        <v>0</v>
      </c>
      <c r="S350" s="29">
        <f>F350</f>
        <v>0</v>
      </c>
      <c r="T350" s="21">
        <v>8.1199999999999992</v>
      </c>
      <c r="U350" s="29">
        <f>E350</f>
        <v>0</v>
      </c>
      <c r="V350" s="29">
        <f>F350</f>
        <v>0</v>
      </c>
    </row>
    <row r="351" spans="1:28" ht="32" hidden="1" x14ac:dyDescent="0.2">
      <c r="A351" s="2" t="s">
        <v>1316</v>
      </c>
      <c r="B351" s="2" t="s">
        <v>1317</v>
      </c>
      <c r="C351" s="2" t="s">
        <v>865</v>
      </c>
      <c r="D351" s="20" t="s">
        <v>866</v>
      </c>
      <c r="E351" s="29">
        <f>'Boundary Device'!F27</f>
        <v>0</v>
      </c>
      <c r="F351" s="29">
        <f>'Boundary Device'!G27</f>
        <v>0</v>
      </c>
      <c r="G351" s="2"/>
      <c r="I351" s="31">
        <f>F351</f>
        <v>0</v>
      </c>
      <c r="J351" s="2"/>
      <c r="K351"/>
      <c r="L351" s="2"/>
      <c r="M351" s="2"/>
      <c r="N351" s="21" t="s">
        <v>1321</v>
      </c>
      <c r="O351" s="29">
        <f t="shared" si="225"/>
        <v>0</v>
      </c>
      <c r="P351" s="29">
        <f t="shared" si="226"/>
        <v>0</v>
      </c>
      <c r="Q351"/>
    </row>
    <row r="352" spans="1:28" ht="32" hidden="1" x14ac:dyDescent="0.2">
      <c r="A352" s="2" t="s">
        <v>1316</v>
      </c>
      <c r="B352" s="2" t="s">
        <v>1317</v>
      </c>
      <c r="C352" s="2" t="s">
        <v>867</v>
      </c>
      <c r="D352" s="20" t="s">
        <v>868</v>
      </c>
      <c r="E352" s="29">
        <f>'Boundary Device'!F28</f>
        <v>0</v>
      </c>
      <c r="F352" s="29">
        <f>'Boundary Device'!G28</f>
        <v>0</v>
      </c>
      <c r="G352" s="31">
        <f>F352</f>
        <v>0</v>
      </c>
      <c r="I352" s="2"/>
      <c r="J352" s="2"/>
      <c r="K352" s="21">
        <v>13.3</v>
      </c>
      <c r="L352" s="29">
        <f>E352</f>
        <v>0</v>
      </c>
      <c r="M352" s="29">
        <f>F352</f>
        <v>0</v>
      </c>
      <c r="N352" s="21">
        <v>12.6</v>
      </c>
      <c r="O352" s="29">
        <f t="shared" si="225"/>
        <v>0</v>
      </c>
      <c r="P352" s="29">
        <f t="shared" si="226"/>
        <v>0</v>
      </c>
      <c r="Q352" s="21" t="s">
        <v>1322</v>
      </c>
      <c r="R352" s="29">
        <f>E352</f>
        <v>0</v>
      </c>
      <c r="S352" s="29">
        <f>F352</f>
        <v>0</v>
      </c>
      <c r="U352" s="29"/>
      <c r="V352" s="29"/>
      <c r="Z352" s="21" t="s">
        <v>1323</v>
      </c>
      <c r="AA352" s="29">
        <f>E352</f>
        <v>0</v>
      </c>
      <c r="AB352" s="29">
        <f>F352</f>
        <v>0</v>
      </c>
    </row>
    <row r="353" spans="1:28" ht="32" hidden="1" x14ac:dyDescent="0.2">
      <c r="A353" s="2" t="s">
        <v>1316</v>
      </c>
      <c r="B353" s="2" t="s">
        <v>1317</v>
      </c>
      <c r="C353" s="2" t="s">
        <v>869</v>
      </c>
      <c r="D353" s="20" t="s">
        <v>870</v>
      </c>
      <c r="E353" s="29">
        <f>'Boundary Device'!F29</f>
        <v>0</v>
      </c>
      <c r="F353" s="29">
        <f>'Boundary Device'!G29</f>
        <v>0</v>
      </c>
      <c r="G353" s="2"/>
      <c r="H353" s="31">
        <f>F353</f>
        <v>0</v>
      </c>
      <c r="I353" s="2"/>
      <c r="J353" s="2"/>
      <c r="K353"/>
      <c r="L353" s="2"/>
      <c r="M353" s="2"/>
      <c r="N353" s="21">
        <v>13.5</v>
      </c>
      <c r="O353" s="29">
        <f t="shared" si="225"/>
        <v>0</v>
      </c>
      <c r="P353" s="29">
        <f t="shared" si="226"/>
        <v>0</v>
      </c>
      <c r="Q353"/>
    </row>
    <row r="354" spans="1:28" ht="32" hidden="1" x14ac:dyDescent="0.2">
      <c r="A354" s="2" t="s">
        <v>1316</v>
      </c>
      <c r="B354" s="2" t="s">
        <v>1317</v>
      </c>
      <c r="C354" s="2" t="s">
        <v>871</v>
      </c>
      <c r="D354" s="20" t="s">
        <v>872</v>
      </c>
      <c r="E354" s="29">
        <f>'Boundary Device'!F30</f>
        <v>0</v>
      </c>
      <c r="F354" s="29">
        <f>'Boundary Device'!G30</f>
        <v>0</v>
      </c>
      <c r="G354" s="31">
        <f t="shared" ref="G354:G357" si="228">F354</f>
        <v>0</v>
      </c>
      <c r="H354" s="2"/>
      <c r="I354" s="2"/>
      <c r="J354" s="2"/>
      <c r="K354" s="21" t="s">
        <v>1324</v>
      </c>
      <c r="L354" s="29">
        <f>E354</f>
        <v>0</v>
      </c>
      <c r="M354" s="29">
        <f>F354</f>
        <v>0</v>
      </c>
      <c r="N354" s="21">
        <v>12.7</v>
      </c>
      <c r="O354" s="29">
        <f t="shared" si="225"/>
        <v>0</v>
      </c>
      <c r="P354" s="29">
        <f t="shared" si="226"/>
        <v>0</v>
      </c>
      <c r="Q354"/>
      <c r="Z354" s="21" t="s">
        <v>1325</v>
      </c>
      <c r="AA354" s="29">
        <f>E354</f>
        <v>0</v>
      </c>
      <c r="AB354" s="29">
        <f>F354</f>
        <v>0</v>
      </c>
    </row>
    <row r="355" spans="1:28" ht="32" hidden="1" x14ac:dyDescent="0.2">
      <c r="A355" s="2" t="s">
        <v>1316</v>
      </c>
      <c r="B355" s="2" t="s">
        <v>1317</v>
      </c>
      <c r="C355" s="2" t="s">
        <v>873</v>
      </c>
      <c r="D355" s="20" t="s">
        <v>874</v>
      </c>
      <c r="E355" s="29">
        <f>'Boundary Device'!F32</f>
        <v>0</v>
      </c>
      <c r="F355" s="29">
        <f>'Boundary Device'!G32</f>
        <v>0</v>
      </c>
      <c r="G355" s="31">
        <f t="shared" si="228"/>
        <v>0</v>
      </c>
      <c r="H355" s="2"/>
      <c r="I355" s="2"/>
      <c r="J355" s="2"/>
      <c r="K355"/>
      <c r="L355" s="2"/>
      <c r="M355" s="2"/>
      <c r="N355" s="22">
        <v>12.5</v>
      </c>
      <c r="O355" s="29">
        <f t="shared" si="225"/>
        <v>0</v>
      </c>
      <c r="P355" s="29">
        <f t="shared" si="226"/>
        <v>0</v>
      </c>
      <c r="Q355"/>
      <c r="Z355" s="22" t="s">
        <v>1326</v>
      </c>
      <c r="AA355" s="29">
        <f>E355</f>
        <v>0</v>
      </c>
      <c r="AB355" s="29">
        <f>F355</f>
        <v>0</v>
      </c>
    </row>
    <row r="356" spans="1:28" ht="16" hidden="1" x14ac:dyDescent="0.2">
      <c r="A356" s="2" t="s">
        <v>1316</v>
      </c>
      <c r="B356" s="2" t="s">
        <v>1317</v>
      </c>
      <c r="C356" s="2" t="s">
        <v>1444</v>
      </c>
      <c r="D356" s="20" t="s">
        <v>1445</v>
      </c>
      <c r="E356" s="29">
        <f>'Boundary Device'!F33</f>
        <v>0</v>
      </c>
      <c r="F356" s="29">
        <f>'Boundary Device'!G33</f>
        <v>0</v>
      </c>
      <c r="G356" s="31"/>
      <c r="H356" s="2"/>
      <c r="I356" s="2"/>
      <c r="J356" s="2"/>
      <c r="K356"/>
      <c r="L356" s="2"/>
      <c r="M356" s="2"/>
      <c r="N356" s="22"/>
      <c r="O356" s="29"/>
      <c r="P356" s="29"/>
      <c r="Q356"/>
      <c r="Z356" s="22"/>
      <c r="AA356" s="29"/>
      <c r="AB356" s="29"/>
    </row>
    <row r="357" spans="1:28" ht="32" hidden="1" x14ac:dyDescent="0.2">
      <c r="A357" s="2" t="s">
        <v>1316</v>
      </c>
      <c r="B357" s="2" t="s">
        <v>1327</v>
      </c>
      <c r="C357" s="2" t="s">
        <v>876</v>
      </c>
      <c r="D357" s="20" t="s">
        <v>877</v>
      </c>
      <c r="E357" s="29">
        <f>'Remote Access'!F21</f>
        <v>0</v>
      </c>
      <c r="F357" s="29">
        <f>'Remote Access'!G21</f>
        <v>0</v>
      </c>
      <c r="G357" s="31">
        <f t="shared" si="228"/>
        <v>0</v>
      </c>
      <c r="H357" s="2"/>
      <c r="I357" s="2"/>
      <c r="J357" s="2"/>
      <c r="K357"/>
      <c r="L357" s="2"/>
      <c r="M357" s="2"/>
      <c r="N357"/>
      <c r="Q357"/>
      <c r="T357" s="21">
        <v>6.7</v>
      </c>
      <c r="U357" s="29">
        <f>E357</f>
        <v>0</v>
      </c>
      <c r="V357" s="29">
        <f>F357</f>
        <v>0</v>
      </c>
    </row>
    <row r="358" spans="1:28" ht="32" hidden="1" x14ac:dyDescent="0.2">
      <c r="A358" s="2" t="s">
        <v>1316</v>
      </c>
      <c r="B358" s="2" t="s">
        <v>1327</v>
      </c>
      <c r="C358" s="2" t="s">
        <v>878</v>
      </c>
      <c r="D358" s="20" t="s">
        <v>879</v>
      </c>
      <c r="E358" s="29">
        <f>'Remote Access'!F22</f>
        <v>0</v>
      </c>
      <c r="F358" s="29">
        <f>'Remote Access'!G22</f>
        <v>0</v>
      </c>
      <c r="G358" s="2"/>
      <c r="H358" s="31">
        <f t="shared" ref="H358:H360" si="229">F358</f>
        <v>0</v>
      </c>
      <c r="I358" s="2"/>
      <c r="J358" s="2"/>
      <c r="K358"/>
      <c r="L358" s="2"/>
      <c r="M358" s="2"/>
      <c r="N358"/>
      <c r="Q358"/>
      <c r="Z358" s="21" t="s">
        <v>1328</v>
      </c>
      <c r="AA358" s="29">
        <f t="shared" ref="AA358:AB360" si="230">E358</f>
        <v>0</v>
      </c>
      <c r="AB358" s="29">
        <f t="shared" si="230"/>
        <v>0</v>
      </c>
    </row>
    <row r="359" spans="1:28" ht="32" hidden="1" x14ac:dyDescent="0.2">
      <c r="A359" s="2" t="s">
        <v>1316</v>
      </c>
      <c r="B359" s="2" t="s">
        <v>1327</v>
      </c>
      <c r="C359" s="2" t="s">
        <v>880</v>
      </c>
      <c r="D359" s="20" t="s">
        <v>881</v>
      </c>
      <c r="E359" s="29">
        <f>'Remote Access'!F23</f>
        <v>0</v>
      </c>
      <c r="F359" s="29">
        <f>'Remote Access'!G23</f>
        <v>0</v>
      </c>
      <c r="G359" s="2"/>
      <c r="H359" s="31">
        <f t="shared" si="229"/>
        <v>0</v>
      </c>
      <c r="I359" s="2"/>
      <c r="J359" s="2"/>
      <c r="K359"/>
      <c r="L359" s="2"/>
      <c r="M359" s="2"/>
      <c r="N359"/>
      <c r="Q359" s="21" t="s">
        <v>1329</v>
      </c>
      <c r="R359" s="29">
        <f>E359</f>
        <v>0</v>
      </c>
      <c r="S359" s="29">
        <f>F359</f>
        <v>0</v>
      </c>
      <c r="U359" s="29"/>
      <c r="V359" s="29"/>
      <c r="W359" s="21" t="s">
        <v>1330</v>
      </c>
      <c r="X359" s="29">
        <f>E359</f>
        <v>0</v>
      </c>
      <c r="Y359" s="29">
        <f>F359</f>
        <v>0</v>
      </c>
      <c r="Z359" s="21" t="s">
        <v>1331</v>
      </c>
      <c r="AA359" s="29">
        <f t="shared" si="230"/>
        <v>0</v>
      </c>
      <c r="AB359" s="29">
        <f t="shared" si="230"/>
        <v>0</v>
      </c>
    </row>
    <row r="360" spans="1:28" ht="32" hidden="1" x14ac:dyDescent="0.2">
      <c r="A360" s="2" t="s">
        <v>1316</v>
      </c>
      <c r="B360" s="2" t="s">
        <v>1327</v>
      </c>
      <c r="C360" s="2" t="s">
        <v>882</v>
      </c>
      <c r="D360" s="20" t="s">
        <v>883</v>
      </c>
      <c r="E360" s="29">
        <f>'Remote Access'!F24</f>
        <v>0</v>
      </c>
      <c r="F360" s="29">
        <f>'Remote Access'!G24</f>
        <v>0</v>
      </c>
      <c r="G360" s="2"/>
      <c r="H360" s="31">
        <f t="shared" si="229"/>
        <v>0</v>
      </c>
      <c r="I360" s="2"/>
      <c r="J360" s="2"/>
      <c r="K360"/>
      <c r="L360" s="2"/>
      <c r="M360" s="2"/>
      <c r="N360"/>
      <c r="Q360"/>
      <c r="Z360" s="21" t="s">
        <v>1332</v>
      </c>
      <c r="AA360" s="29">
        <f t="shared" si="230"/>
        <v>0</v>
      </c>
      <c r="AB360" s="29">
        <f t="shared" si="230"/>
        <v>0</v>
      </c>
    </row>
    <row r="361" spans="1:28" ht="32" hidden="1" x14ac:dyDescent="0.2">
      <c r="A361" s="2" t="s">
        <v>1316</v>
      </c>
      <c r="B361" s="2" t="s">
        <v>1327</v>
      </c>
      <c r="C361" s="2" t="s">
        <v>884</v>
      </c>
      <c r="D361" s="20" t="s">
        <v>885</v>
      </c>
      <c r="E361" s="29">
        <f>'Remote Access'!F25</f>
        <v>0</v>
      </c>
      <c r="F361" s="29">
        <f>'Remote Access'!G25</f>
        <v>0</v>
      </c>
      <c r="G361" s="2"/>
      <c r="H361" s="2"/>
      <c r="I361" s="31">
        <f t="shared" ref="I361:I362" si="231">F361</f>
        <v>0</v>
      </c>
      <c r="J361" s="2"/>
      <c r="K361"/>
      <c r="L361" s="2"/>
      <c r="M361" s="2"/>
      <c r="N361"/>
      <c r="Q361"/>
    </row>
    <row r="362" spans="1:28" ht="32" hidden="1" x14ac:dyDescent="0.2">
      <c r="A362" s="2" t="s">
        <v>1316</v>
      </c>
      <c r="B362" s="2" t="s">
        <v>1327</v>
      </c>
      <c r="C362" s="2" t="s">
        <v>886</v>
      </c>
      <c r="D362" s="20" t="s">
        <v>887</v>
      </c>
      <c r="E362" s="29">
        <f>'Remote Access'!F26</f>
        <v>0</v>
      </c>
      <c r="F362" s="29">
        <f>'Remote Access'!G26</f>
        <v>0</v>
      </c>
      <c r="G362" s="2"/>
      <c r="H362" s="2"/>
      <c r="I362" s="31">
        <f t="shared" si="231"/>
        <v>0</v>
      </c>
      <c r="J362" s="2"/>
      <c r="K362" s="21">
        <v>6.4</v>
      </c>
      <c r="L362" s="29">
        <f>E362</f>
        <v>0</v>
      </c>
      <c r="M362" s="29">
        <f>F362</f>
        <v>0</v>
      </c>
      <c r="N362" s="21">
        <v>12.11</v>
      </c>
      <c r="O362" s="29">
        <f t="shared" ref="O362" si="232">E362</f>
        <v>0</v>
      </c>
      <c r="P362" s="29">
        <f t="shared" ref="P362" si="233">F362</f>
        <v>0</v>
      </c>
      <c r="Q362"/>
    </row>
    <row r="363" spans="1:28" ht="48" hidden="1" x14ac:dyDescent="0.2">
      <c r="A363" s="2" t="s">
        <v>1316</v>
      </c>
      <c r="B363" s="2" t="s">
        <v>1327</v>
      </c>
      <c r="C363" s="2" t="s">
        <v>888</v>
      </c>
      <c r="D363" s="20" t="s">
        <v>889</v>
      </c>
      <c r="E363" s="29">
        <f>'Remote Access'!F27</f>
        <v>0</v>
      </c>
      <c r="F363" s="29">
        <f>'Remote Access'!G27</f>
        <v>0</v>
      </c>
      <c r="G363" s="2"/>
      <c r="H363" s="31">
        <f>F363</f>
        <v>0</v>
      </c>
      <c r="I363" s="2"/>
      <c r="J363" s="2"/>
      <c r="K363"/>
      <c r="L363" s="2"/>
      <c r="M363" s="2"/>
      <c r="N363"/>
      <c r="Q363"/>
      <c r="Z363" s="21" t="s">
        <v>1333</v>
      </c>
      <c r="AA363" s="29">
        <f t="shared" ref="AA363:AA370" si="234">E363</f>
        <v>0</v>
      </c>
      <c r="AB363" s="29">
        <f t="shared" ref="AB363:AB370" si="235">F363</f>
        <v>0</v>
      </c>
    </row>
    <row r="364" spans="1:28" ht="48" hidden="1" x14ac:dyDescent="0.2">
      <c r="A364" s="2" t="s">
        <v>1316</v>
      </c>
      <c r="B364" s="2" t="s">
        <v>1327</v>
      </c>
      <c r="C364" s="2" t="s">
        <v>890</v>
      </c>
      <c r="D364" s="20" t="s">
        <v>891</v>
      </c>
      <c r="E364" s="29">
        <f>'Remote Access'!F28</f>
        <v>0</v>
      </c>
      <c r="F364" s="29">
        <f>'Remote Access'!G28</f>
        <v>0</v>
      </c>
      <c r="G364" s="2"/>
      <c r="H364" s="2"/>
      <c r="I364" s="31">
        <f>F364</f>
        <v>0</v>
      </c>
      <c r="J364" s="2"/>
      <c r="K364"/>
      <c r="L364" s="2"/>
      <c r="M364" s="2"/>
      <c r="N364" s="21">
        <v>12.11</v>
      </c>
      <c r="O364" s="29">
        <f t="shared" ref="O364" si="236">E364</f>
        <v>0</v>
      </c>
      <c r="P364" s="29">
        <f t="shared" ref="P364" si="237">F364</f>
        <v>0</v>
      </c>
      <c r="Q364"/>
      <c r="Z364" s="21" t="s">
        <v>1334</v>
      </c>
      <c r="AA364" s="29">
        <f t="shared" si="234"/>
        <v>0</v>
      </c>
      <c r="AB364" s="29">
        <f t="shared" si="235"/>
        <v>0</v>
      </c>
    </row>
    <row r="365" spans="1:28" ht="32" hidden="1" x14ac:dyDescent="0.2">
      <c r="A365" s="2" t="s">
        <v>1316</v>
      </c>
      <c r="B365" s="2" t="s">
        <v>1327</v>
      </c>
      <c r="C365" s="2" t="s">
        <v>892</v>
      </c>
      <c r="D365" s="20" t="s">
        <v>893</v>
      </c>
      <c r="E365" s="29">
        <f>'Remote Access'!F29</f>
        <v>0</v>
      </c>
      <c r="F365" s="29">
        <f>'Remote Access'!G29</f>
        <v>0</v>
      </c>
      <c r="G365" s="2"/>
      <c r="H365" s="31">
        <f>F365</f>
        <v>0</v>
      </c>
      <c r="I365" s="2"/>
      <c r="J365" s="2"/>
      <c r="K365"/>
      <c r="L365" s="2"/>
      <c r="M365" s="2"/>
      <c r="N365"/>
      <c r="Q365" s="21" t="s">
        <v>1329</v>
      </c>
      <c r="R365" s="29">
        <f>E365</f>
        <v>0</v>
      </c>
      <c r="S365" s="29">
        <f>F365</f>
        <v>0</v>
      </c>
      <c r="U365" s="29"/>
      <c r="V365" s="29"/>
      <c r="Z365" s="21" t="s">
        <v>1331</v>
      </c>
      <c r="AA365" s="29">
        <f t="shared" si="234"/>
        <v>0</v>
      </c>
      <c r="AB365" s="29">
        <f t="shared" si="235"/>
        <v>0</v>
      </c>
    </row>
    <row r="366" spans="1:28" ht="32" hidden="1" x14ac:dyDescent="0.2">
      <c r="A366" s="2" t="s">
        <v>1316</v>
      </c>
      <c r="B366" s="2" t="s">
        <v>1327</v>
      </c>
      <c r="C366" s="2" t="s">
        <v>894</v>
      </c>
      <c r="D366" s="20" t="s">
        <v>895</v>
      </c>
      <c r="E366" s="29">
        <f>'Remote Access'!F30</f>
        <v>0</v>
      </c>
      <c r="F366" s="29">
        <f>'Remote Access'!G30</f>
        <v>0</v>
      </c>
      <c r="G366" s="2"/>
      <c r="H366" s="2"/>
      <c r="I366" s="31">
        <f>F366</f>
        <v>0</v>
      </c>
      <c r="J366" s="2"/>
      <c r="K366"/>
      <c r="L366" s="2"/>
      <c r="M366" s="2"/>
      <c r="N366"/>
      <c r="Q366"/>
      <c r="Z366" s="21" t="s">
        <v>1335</v>
      </c>
      <c r="AA366" s="29">
        <f t="shared" si="234"/>
        <v>0</v>
      </c>
      <c r="AB366" s="29">
        <f t="shared" si="235"/>
        <v>0</v>
      </c>
    </row>
    <row r="367" spans="1:28" ht="32" hidden="1" x14ac:dyDescent="0.2">
      <c r="A367" s="2" t="s">
        <v>1316</v>
      </c>
      <c r="B367" s="2" t="s">
        <v>1327</v>
      </c>
      <c r="C367" s="2" t="s">
        <v>896</v>
      </c>
      <c r="D367" s="20" t="s">
        <v>897</v>
      </c>
      <c r="E367" s="29">
        <f>'Remote Access'!F31</f>
        <v>0</v>
      </c>
      <c r="F367" s="29">
        <f>'Remote Access'!G31</f>
        <v>0</v>
      </c>
      <c r="G367" s="2"/>
      <c r="H367" s="2"/>
      <c r="I367" s="2"/>
      <c r="J367" s="31">
        <f>F367</f>
        <v>0</v>
      </c>
      <c r="K367"/>
      <c r="L367" s="2"/>
      <c r="M367" s="2"/>
      <c r="N367"/>
      <c r="Q367"/>
      <c r="Z367" s="21" t="s">
        <v>1336</v>
      </c>
      <c r="AA367" s="29">
        <f t="shared" si="234"/>
        <v>0</v>
      </c>
      <c r="AB367" s="29">
        <f t="shared" si="235"/>
        <v>0</v>
      </c>
    </row>
    <row r="368" spans="1:28" ht="32" x14ac:dyDescent="0.2">
      <c r="A368" s="2" t="s">
        <v>1316</v>
      </c>
      <c r="B368" s="2" t="s">
        <v>1337</v>
      </c>
      <c r="C368" s="2" t="s">
        <v>899</v>
      </c>
      <c r="D368" s="20" t="s">
        <v>900</v>
      </c>
      <c r="E368" s="29">
        <f>'Web Filtering'!F21</f>
        <v>0</v>
      </c>
      <c r="F368" s="29">
        <f>'Web Filtering'!G21</f>
        <v>0</v>
      </c>
      <c r="G368" s="31">
        <f t="shared" ref="G368:G370" si="238">F368</f>
        <v>0</v>
      </c>
      <c r="H368" s="2"/>
      <c r="I368" s="2"/>
      <c r="J368" s="2"/>
      <c r="K368" s="21">
        <v>9.3000000000000007</v>
      </c>
      <c r="L368" s="29">
        <f>E368</f>
        <v>0</v>
      </c>
      <c r="M368" s="29">
        <f>F368</f>
        <v>0</v>
      </c>
      <c r="N368" s="21" t="s">
        <v>1338</v>
      </c>
      <c r="O368" s="29">
        <f t="shared" ref="O368:O369" si="239">E368</f>
        <v>0</v>
      </c>
      <c r="P368" s="29">
        <f t="shared" ref="P368:P369" si="240">F368</f>
        <v>0</v>
      </c>
      <c r="Q368"/>
      <c r="T368" s="21">
        <v>8.23</v>
      </c>
      <c r="U368" s="29">
        <f>E368</f>
        <v>0</v>
      </c>
      <c r="V368" s="29">
        <f>F368</f>
        <v>0</v>
      </c>
      <c r="Z368" s="22" t="s">
        <v>1339</v>
      </c>
      <c r="AA368" s="29">
        <f t="shared" si="234"/>
        <v>0</v>
      </c>
      <c r="AB368" s="29">
        <f t="shared" si="235"/>
        <v>0</v>
      </c>
    </row>
    <row r="369" spans="1:28" ht="32" hidden="1" x14ac:dyDescent="0.2">
      <c r="A369" s="2" t="s">
        <v>1316</v>
      </c>
      <c r="B369" s="2" t="s">
        <v>1337</v>
      </c>
      <c r="C369" s="2" t="s">
        <v>901</v>
      </c>
      <c r="D369" s="20" t="s">
        <v>902</v>
      </c>
      <c r="E369" s="29">
        <f>'Web Filtering'!F22</f>
        <v>0</v>
      </c>
      <c r="F369" s="29">
        <f>'Web Filtering'!G22</f>
        <v>0</v>
      </c>
      <c r="G369" s="31">
        <f t="shared" si="238"/>
        <v>0</v>
      </c>
      <c r="H369" s="2"/>
      <c r="I369" s="2"/>
      <c r="J369" s="2"/>
      <c r="K369"/>
      <c r="L369" s="2"/>
      <c r="M369" s="2"/>
      <c r="N369" s="22">
        <v>7.5</v>
      </c>
      <c r="O369" s="29">
        <f t="shared" si="239"/>
        <v>0</v>
      </c>
      <c r="P369" s="29">
        <f t="shared" si="240"/>
        <v>0</v>
      </c>
      <c r="Q369"/>
      <c r="Z369" s="22" t="s">
        <v>1339</v>
      </c>
      <c r="AA369" s="29">
        <f t="shared" si="234"/>
        <v>0</v>
      </c>
      <c r="AB369" s="29">
        <f t="shared" si="235"/>
        <v>0</v>
      </c>
    </row>
    <row r="370" spans="1:28" ht="32" hidden="1" x14ac:dyDescent="0.2">
      <c r="A370" s="2" t="s">
        <v>1316</v>
      </c>
      <c r="B370" s="2" t="s">
        <v>1337</v>
      </c>
      <c r="C370" s="2" t="s">
        <v>903</v>
      </c>
      <c r="D370" s="20" t="s">
        <v>904</v>
      </c>
      <c r="E370" s="29">
        <f>'Web Filtering'!F23</f>
        <v>0</v>
      </c>
      <c r="F370" s="29">
        <f>'Web Filtering'!G23</f>
        <v>0</v>
      </c>
      <c r="G370" s="31">
        <f t="shared" si="238"/>
        <v>0</v>
      </c>
      <c r="H370" s="2"/>
      <c r="I370" s="2"/>
      <c r="J370" s="2"/>
      <c r="K370" s="21" t="s">
        <v>1340</v>
      </c>
      <c r="L370" s="29">
        <f>E370</f>
        <v>0</v>
      </c>
      <c r="M370" s="29">
        <f>F370</f>
        <v>0</v>
      </c>
      <c r="N370"/>
      <c r="Q370"/>
      <c r="Z370" s="22" t="s">
        <v>1341</v>
      </c>
      <c r="AA370" s="29">
        <f t="shared" si="234"/>
        <v>0</v>
      </c>
      <c r="AB370" s="29">
        <f t="shared" si="235"/>
        <v>0</v>
      </c>
    </row>
    <row r="371" spans="1:28" ht="32" hidden="1" x14ac:dyDescent="0.2">
      <c r="A371" s="2" t="s">
        <v>1316</v>
      </c>
      <c r="B371" s="2" t="s">
        <v>1337</v>
      </c>
      <c r="C371" s="2" t="s">
        <v>905</v>
      </c>
      <c r="D371" s="20" t="s">
        <v>906</v>
      </c>
      <c r="E371" s="29">
        <f>'Web Filtering'!F24</f>
        <v>0</v>
      </c>
      <c r="F371" s="29">
        <f>'Web Filtering'!G24</f>
        <v>0</v>
      </c>
      <c r="G371" s="2"/>
      <c r="H371" s="31">
        <f t="shared" ref="H371:H372" si="241">F371</f>
        <v>0</v>
      </c>
      <c r="I371" s="2"/>
      <c r="J371" s="2"/>
      <c r="K371"/>
      <c r="L371" s="2"/>
      <c r="M371" s="2"/>
      <c r="N371"/>
      <c r="Q371"/>
      <c r="Z371" s="2"/>
    </row>
    <row r="372" spans="1:28" ht="32" hidden="1" x14ac:dyDescent="0.2">
      <c r="A372" s="2" t="s">
        <v>1316</v>
      </c>
      <c r="B372" s="2" t="s">
        <v>1337</v>
      </c>
      <c r="C372" s="2" t="s">
        <v>907</v>
      </c>
      <c r="D372" s="20" t="s">
        <v>908</v>
      </c>
      <c r="E372" s="29">
        <f>'Web Filtering'!F25</f>
        <v>0</v>
      </c>
      <c r="F372" s="29">
        <f>'Web Filtering'!G25</f>
        <v>0</v>
      </c>
      <c r="G372" s="2"/>
      <c r="H372" s="31">
        <f t="shared" si="241"/>
        <v>0</v>
      </c>
      <c r="I372" s="2"/>
      <c r="J372" s="2"/>
      <c r="K372"/>
      <c r="L372" s="2"/>
      <c r="M372" s="2"/>
      <c r="N372" s="22">
        <v>12.1</v>
      </c>
      <c r="O372" s="29">
        <f t="shared" ref="O372:O376" si="242">E372</f>
        <v>0</v>
      </c>
      <c r="P372" s="29">
        <f t="shared" ref="P372:P376" si="243">F372</f>
        <v>0</v>
      </c>
      <c r="Q372"/>
      <c r="Z372" s="2"/>
    </row>
    <row r="373" spans="1:28" ht="32" hidden="1" x14ac:dyDescent="0.2">
      <c r="A373" s="2" t="s">
        <v>1316</v>
      </c>
      <c r="B373" s="2" t="s">
        <v>1337</v>
      </c>
      <c r="C373" s="2" t="s">
        <v>909</v>
      </c>
      <c r="D373" s="20" t="s">
        <v>910</v>
      </c>
      <c r="E373" s="29">
        <f>'Web Filtering'!F26</f>
        <v>0</v>
      </c>
      <c r="F373" s="29">
        <f>'Web Filtering'!G26</f>
        <v>0</v>
      </c>
      <c r="G373" s="31">
        <f>F373</f>
        <v>0</v>
      </c>
      <c r="H373" s="2"/>
      <c r="I373" s="2"/>
      <c r="J373" s="2"/>
      <c r="K373" s="21">
        <v>8.6999999999999993</v>
      </c>
      <c r="L373" s="29">
        <f t="shared" ref="L373:M376" si="244">E373</f>
        <v>0</v>
      </c>
      <c r="M373" s="29">
        <f t="shared" si="244"/>
        <v>0</v>
      </c>
      <c r="N373" s="22">
        <v>7.6</v>
      </c>
      <c r="O373" s="29">
        <f t="shared" si="242"/>
        <v>0</v>
      </c>
      <c r="P373" s="29">
        <f t="shared" si="243"/>
        <v>0</v>
      </c>
      <c r="Q373"/>
    </row>
    <row r="374" spans="1:28" ht="32" hidden="1" x14ac:dyDescent="0.2">
      <c r="A374" s="2" t="s">
        <v>1316</v>
      </c>
      <c r="B374" s="2" t="s">
        <v>1337</v>
      </c>
      <c r="C374" s="2" t="s">
        <v>911</v>
      </c>
      <c r="D374" s="20" t="s">
        <v>912</v>
      </c>
      <c r="E374" s="29">
        <f>'Web Filtering'!F27</f>
        <v>0</v>
      </c>
      <c r="F374" s="29">
        <f>'Web Filtering'!G27</f>
        <v>0</v>
      </c>
      <c r="G374" s="2"/>
      <c r="H374" s="2"/>
      <c r="I374" s="31">
        <f>F374</f>
        <v>0</v>
      </c>
      <c r="J374" s="2"/>
      <c r="K374" s="21" t="s">
        <v>1342</v>
      </c>
      <c r="L374" s="29">
        <f t="shared" si="244"/>
        <v>0</v>
      </c>
      <c r="M374" s="29">
        <f t="shared" si="244"/>
        <v>0</v>
      </c>
      <c r="N374" s="22">
        <v>7.7</v>
      </c>
      <c r="O374" s="29">
        <f t="shared" si="242"/>
        <v>0</v>
      </c>
      <c r="P374" s="29">
        <f t="shared" si="243"/>
        <v>0</v>
      </c>
      <c r="Q374"/>
      <c r="Z374" s="21" t="s">
        <v>1343</v>
      </c>
      <c r="AA374" s="29">
        <f>E374</f>
        <v>0</v>
      </c>
      <c r="AB374" s="29">
        <f>F374</f>
        <v>0</v>
      </c>
    </row>
    <row r="375" spans="1:28" ht="32" hidden="1" x14ac:dyDescent="0.2">
      <c r="A375" s="2" t="s">
        <v>1316</v>
      </c>
      <c r="B375" s="2" t="s">
        <v>1337</v>
      </c>
      <c r="C375" s="2" t="s">
        <v>913</v>
      </c>
      <c r="D375" s="20" t="s">
        <v>914</v>
      </c>
      <c r="E375" s="29">
        <f>'Web Filtering'!F28</f>
        <v>0</v>
      </c>
      <c r="F375" s="29">
        <f>'Web Filtering'!G28</f>
        <v>0</v>
      </c>
      <c r="G375" s="31">
        <f>F375</f>
        <v>0</v>
      </c>
      <c r="H375" s="2"/>
      <c r="I375" s="2"/>
      <c r="J375" s="2"/>
      <c r="K375" s="21">
        <v>8.6</v>
      </c>
      <c r="L375" s="29">
        <f t="shared" si="244"/>
        <v>0</v>
      </c>
      <c r="M375" s="29">
        <f t="shared" si="244"/>
        <v>0</v>
      </c>
      <c r="N375" s="22">
        <v>8.6999999999999993</v>
      </c>
      <c r="O375" s="29">
        <f t="shared" si="242"/>
        <v>0</v>
      </c>
      <c r="P375" s="29">
        <f t="shared" si="243"/>
        <v>0</v>
      </c>
      <c r="Q375"/>
    </row>
    <row r="376" spans="1:28" ht="32" hidden="1" x14ac:dyDescent="0.2">
      <c r="A376" s="2" t="s">
        <v>1316</v>
      </c>
      <c r="B376" s="2" t="s">
        <v>1344</v>
      </c>
      <c r="C376" s="2" t="s">
        <v>916</v>
      </c>
      <c r="D376" s="20" t="s">
        <v>917</v>
      </c>
      <c r="E376" s="29">
        <f>'Email Filtering'!F21</f>
        <v>0</v>
      </c>
      <c r="F376" s="29">
        <f>'Email Filtering'!G21</f>
        <v>0</v>
      </c>
      <c r="G376" s="2"/>
      <c r="H376" s="31">
        <f t="shared" ref="H376:H377" si="245">F376</f>
        <v>0</v>
      </c>
      <c r="I376" s="2"/>
      <c r="J376" s="2"/>
      <c r="K376" s="21">
        <v>9.5</v>
      </c>
      <c r="L376" s="29">
        <f t="shared" si="244"/>
        <v>0</v>
      </c>
      <c r="M376" s="29">
        <f t="shared" si="244"/>
        <v>0</v>
      </c>
      <c r="N376" s="22" t="s">
        <v>1345</v>
      </c>
      <c r="O376" s="29">
        <f t="shared" si="242"/>
        <v>0</v>
      </c>
      <c r="P376" s="29">
        <f t="shared" si="243"/>
        <v>0</v>
      </c>
      <c r="Q376"/>
      <c r="Z376" s="22" t="s">
        <v>1346</v>
      </c>
      <c r="AA376" s="29">
        <f>E376</f>
        <v>0</v>
      </c>
      <c r="AB376" s="29">
        <f>F376</f>
        <v>0</v>
      </c>
    </row>
    <row r="377" spans="1:28" ht="32" hidden="1" x14ac:dyDescent="0.2">
      <c r="A377" s="2" t="s">
        <v>1316</v>
      </c>
      <c r="B377" s="2" t="s">
        <v>1344</v>
      </c>
      <c r="C377" s="2" t="s">
        <v>918</v>
      </c>
      <c r="D377" s="20" t="s">
        <v>919</v>
      </c>
      <c r="E377" s="29">
        <f>'Email Filtering'!F22</f>
        <v>0</v>
      </c>
      <c r="F377" s="29">
        <f>'Email Filtering'!G22</f>
        <v>0</v>
      </c>
      <c r="G377" s="2"/>
      <c r="H377" s="31">
        <f t="shared" si="245"/>
        <v>0</v>
      </c>
      <c r="I377" s="2"/>
      <c r="J377" s="2"/>
      <c r="K377"/>
      <c r="L377" s="2"/>
      <c r="M377" s="2"/>
      <c r="N377" s="23"/>
      <c r="Q377"/>
      <c r="Z377" s="22" t="s">
        <v>1347</v>
      </c>
      <c r="AA377" s="29">
        <f>E377</f>
        <v>0</v>
      </c>
      <c r="AB377" s="29">
        <f>F377</f>
        <v>0</v>
      </c>
    </row>
    <row r="378" spans="1:28" ht="32" hidden="1" x14ac:dyDescent="0.2">
      <c r="A378" s="2" t="s">
        <v>1316</v>
      </c>
      <c r="B378" s="2" t="s">
        <v>1344</v>
      </c>
      <c r="C378" s="2" t="s">
        <v>920</v>
      </c>
      <c r="D378" s="20" t="s">
        <v>921</v>
      </c>
      <c r="E378" s="29">
        <f>'Email Filtering'!F23</f>
        <v>0</v>
      </c>
      <c r="F378" s="29">
        <f>'Email Filtering'!G23</f>
        <v>0</v>
      </c>
      <c r="G378" s="2"/>
      <c r="I378" s="31">
        <f>F378</f>
        <v>0</v>
      </c>
      <c r="J378" s="2"/>
      <c r="K378" s="21">
        <v>9.6</v>
      </c>
      <c r="L378" s="29">
        <f>E378</f>
        <v>0</v>
      </c>
      <c r="M378" s="29">
        <f>F378</f>
        <v>0</v>
      </c>
      <c r="N378" s="22" t="s">
        <v>1348</v>
      </c>
      <c r="O378" s="29">
        <f t="shared" ref="O378:O379" si="246">E378</f>
        <v>0</v>
      </c>
      <c r="P378" s="29">
        <f t="shared" ref="P378:P379" si="247">F378</f>
        <v>0</v>
      </c>
      <c r="Q378"/>
      <c r="W378" s="22" t="s">
        <v>1349</v>
      </c>
      <c r="X378" s="29">
        <f>E378</f>
        <v>0</v>
      </c>
      <c r="Y378" s="29">
        <f>F378</f>
        <v>0</v>
      </c>
    </row>
    <row r="379" spans="1:28" ht="32" hidden="1" x14ac:dyDescent="0.2">
      <c r="A379" s="2" t="s">
        <v>1316</v>
      </c>
      <c r="B379" s="2" t="s">
        <v>1344</v>
      </c>
      <c r="C379" s="2" t="s">
        <v>922</v>
      </c>
      <c r="D379" s="20" t="s">
        <v>923</v>
      </c>
      <c r="E379" s="29">
        <f>'Email Filtering'!F24</f>
        <v>0</v>
      </c>
      <c r="F379" s="29">
        <f>'Email Filtering'!G24</f>
        <v>0</v>
      </c>
      <c r="G379" s="31">
        <f t="shared" ref="G379:G380" si="248">F379</f>
        <v>0</v>
      </c>
      <c r="H379" s="2"/>
      <c r="I379" s="2"/>
      <c r="J379" s="2"/>
      <c r="K379" s="21">
        <v>9.6999999999999993</v>
      </c>
      <c r="L379" s="29">
        <f>E379</f>
        <v>0</v>
      </c>
      <c r="M379" s="29">
        <f>F379</f>
        <v>0</v>
      </c>
      <c r="N379" s="22" t="s">
        <v>1350</v>
      </c>
      <c r="O379" s="29">
        <f t="shared" si="246"/>
        <v>0</v>
      </c>
      <c r="P379" s="29">
        <f t="shared" si="247"/>
        <v>0</v>
      </c>
      <c r="Q379"/>
      <c r="Z379" s="22" t="s">
        <v>1351</v>
      </c>
      <c r="AA379" s="29">
        <f>E379</f>
        <v>0</v>
      </c>
      <c r="AB379" s="29">
        <f>F379</f>
        <v>0</v>
      </c>
    </row>
    <row r="380" spans="1:28" ht="32" hidden="1" x14ac:dyDescent="0.2">
      <c r="A380" s="2" t="s">
        <v>1316</v>
      </c>
      <c r="B380" s="2" t="s">
        <v>1344</v>
      </c>
      <c r="C380" s="2" t="s">
        <v>924</v>
      </c>
      <c r="D380" s="20" t="s">
        <v>925</v>
      </c>
      <c r="E380" s="29">
        <f>'Email Filtering'!F25</f>
        <v>0</v>
      </c>
      <c r="F380" s="29">
        <f>'Email Filtering'!G25</f>
        <v>0</v>
      </c>
      <c r="G380" s="31">
        <f t="shared" si="248"/>
        <v>0</v>
      </c>
      <c r="H380" s="2"/>
      <c r="I380" s="2"/>
      <c r="J380" s="2"/>
      <c r="K380"/>
      <c r="L380" s="2"/>
      <c r="M380" s="2"/>
      <c r="Q380"/>
    </row>
    <row r="381" spans="1:28" ht="32" hidden="1" x14ac:dyDescent="0.2">
      <c r="A381" s="2" t="s">
        <v>1352</v>
      </c>
      <c r="B381" s="2" t="s">
        <v>1353</v>
      </c>
      <c r="C381" s="2" t="s">
        <v>927</v>
      </c>
      <c r="D381" s="20" t="s">
        <v>928</v>
      </c>
      <c r="E381" s="29">
        <f>'Network Segmentation'!F21</f>
        <v>0</v>
      </c>
      <c r="F381" s="29">
        <f>'Network Segmentation'!G21</f>
        <v>0</v>
      </c>
      <c r="G381" s="2"/>
      <c r="H381" s="31">
        <f>F381</f>
        <v>0</v>
      </c>
      <c r="I381" s="2"/>
      <c r="J381" s="2"/>
      <c r="K381" s="21" t="s">
        <v>1354</v>
      </c>
      <c r="L381" s="29">
        <f>E381</f>
        <v>0</v>
      </c>
      <c r="M381" s="29">
        <f>F381</f>
        <v>0</v>
      </c>
      <c r="N381" s="22">
        <v>1.7</v>
      </c>
      <c r="O381" s="29">
        <f t="shared" ref="O381:O385" si="249">E381</f>
        <v>0</v>
      </c>
      <c r="P381" s="29">
        <f t="shared" ref="P381:P385" si="250">F381</f>
        <v>0</v>
      </c>
      <c r="Q381"/>
    </row>
    <row r="382" spans="1:28" ht="32" hidden="1" x14ac:dyDescent="0.2">
      <c r="A382" s="2" t="s">
        <v>1352</v>
      </c>
      <c r="B382" s="2" t="s">
        <v>1353</v>
      </c>
      <c r="C382" s="2" t="s">
        <v>929</v>
      </c>
      <c r="D382" s="20" t="s">
        <v>930</v>
      </c>
      <c r="E382" s="29">
        <f>'Network Segmentation'!F22</f>
        <v>0</v>
      </c>
      <c r="F382" s="29">
        <f>'Network Segmentation'!G22</f>
        <v>0</v>
      </c>
      <c r="G382" s="2"/>
      <c r="H382" s="2"/>
      <c r="I382" s="31">
        <f t="shared" ref="I382:I383" si="251">F382</f>
        <v>0</v>
      </c>
      <c r="J382" s="2"/>
      <c r="K382"/>
      <c r="L382" s="2"/>
      <c r="M382" s="2"/>
      <c r="N382" s="22">
        <v>1.8</v>
      </c>
      <c r="O382" s="29">
        <f t="shared" si="249"/>
        <v>0</v>
      </c>
      <c r="P382" s="29">
        <f t="shared" si="250"/>
        <v>0</v>
      </c>
      <c r="Q382"/>
    </row>
    <row r="383" spans="1:28" ht="64" hidden="1" x14ac:dyDescent="0.2">
      <c r="A383" s="2" t="s">
        <v>1352</v>
      </c>
      <c r="B383" s="2" t="s">
        <v>1353</v>
      </c>
      <c r="C383" s="2" t="s">
        <v>931</v>
      </c>
      <c r="D383" s="20" t="s">
        <v>932</v>
      </c>
      <c r="E383" s="29">
        <f>'Network Segmentation'!F23</f>
        <v>0</v>
      </c>
      <c r="F383" s="29">
        <f>'Network Segmentation'!G23</f>
        <v>0</v>
      </c>
      <c r="G383" s="2"/>
      <c r="H383" s="2"/>
      <c r="I383" s="31">
        <f t="shared" si="251"/>
        <v>0</v>
      </c>
      <c r="J383" s="2"/>
      <c r="K383" s="21" t="s">
        <v>1355</v>
      </c>
      <c r="L383" s="29">
        <f t="shared" ref="L383:M385" si="252">E383</f>
        <v>0</v>
      </c>
      <c r="M383" s="29">
        <f t="shared" si="252"/>
        <v>0</v>
      </c>
      <c r="N383" s="21" t="s">
        <v>1356</v>
      </c>
      <c r="O383" s="29">
        <f t="shared" si="249"/>
        <v>0</v>
      </c>
      <c r="P383" s="29">
        <f t="shared" si="250"/>
        <v>0</v>
      </c>
      <c r="Q383" s="22" t="s">
        <v>1357</v>
      </c>
      <c r="R383" s="29">
        <f t="shared" ref="R383:R387" si="253">E383</f>
        <v>0</v>
      </c>
      <c r="S383" s="29">
        <f t="shared" ref="S383:S387" si="254">F383</f>
        <v>0</v>
      </c>
      <c r="U383" s="29"/>
      <c r="V383" s="29"/>
      <c r="W383" s="22" t="s">
        <v>1358</v>
      </c>
      <c r="X383" s="29">
        <f t="shared" ref="X383:X384" si="255">E383</f>
        <v>0</v>
      </c>
      <c r="Y383" s="29">
        <f t="shared" ref="Y383:Y384" si="256">F383</f>
        <v>0</v>
      </c>
      <c r="Z383" s="21" t="s">
        <v>1359</v>
      </c>
      <c r="AA383" s="29">
        <f>E383</f>
        <v>0</v>
      </c>
      <c r="AB383" s="29">
        <f>F383</f>
        <v>0</v>
      </c>
    </row>
    <row r="384" spans="1:28" ht="48" hidden="1" x14ac:dyDescent="0.2">
      <c r="A384" s="2" t="s">
        <v>1352</v>
      </c>
      <c r="B384" s="2" t="s">
        <v>1353</v>
      </c>
      <c r="C384" s="2" t="s">
        <v>933</v>
      </c>
      <c r="D384" s="20" t="s">
        <v>934</v>
      </c>
      <c r="E384" s="29">
        <f>'Network Segmentation'!F24</f>
        <v>0</v>
      </c>
      <c r="F384" s="29">
        <f>'Network Segmentation'!G24</f>
        <v>0</v>
      </c>
      <c r="G384" s="2"/>
      <c r="H384" s="31">
        <f>F384</f>
        <v>0</v>
      </c>
      <c r="I384" s="2"/>
      <c r="J384" s="2"/>
      <c r="K384" s="21" t="s">
        <v>1360</v>
      </c>
      <c r="L384" s="29">
        <f t="shared" si="252"/>
        <v>0</v>
      </c>
      <c r="M384" s="29">
        <f t="shared" si="252"/>
        <v>0</v>
      </c>
      <c r="N384" s="21" t="s">
        <v>1361</v>
      </c>
      <c r="O384" s="29">
        <f t="shared" si="249"/>
        <v>0</v>
      </c>
      <c r="P384" s="29">
        <f t="shared" si="250"/>
        <v>0</v>
      </c>
      <c r="Q384" s="22" t="s">
        <v>1357</v>
      </c>
      <c r="R384" s="29">
        <f t="shared" si="253"/>
        <v>0</v>
      </c>
      <c r="S384" s="29">
        <f t="shared" si="254"/>
        <v>0</v>
      </c>
      <c r="U384" s="29"/>
      <c r="V384" s="29"/>
      <c r="W384" s="21" t="s">
        <v>1362</v>
      </c>
      <c r="X384" s="29">
        <f t="shared" si="255"/>
        <v>0</v>
      </c>
      <c r="Y384" s="29">
        <f t="shared" si="256"/>
        <v>0</v>
      </c>
      <c r="Z384" s="22" t="s">
        <v>1363</v>
      </c>
      <c r="AA384" s="29">
        <f>E384</f>
        <v>0</v>
      </c>
      <c r="AB384" s="29">
        <f>F384</f>
        <v>0</v>
      </c>
    </row>
    <row r="385" spans="1:28" ht="48" hidden="1" x14ac:dyDescent="0.2">
      <c r="A385" s="2" t="s">
        <v>1352</v>
      </c>
      <c r="B385" s="2" t="s">
        <v>1353</v>
      </c>
      <c r="C385" s="2" t="s">
        <v>935</v>
      </c>
      <c r="D385" s="20" t="s">
        <v>936</v>
      </c>
      <c r="E385" s="29">
        <f>'Network Segmentation'!F25</f>
        <v>0</v>
      </c>
      <c r="F385" s="29">
        <f>'Network Segmentation'!G25</f>
        <v>0</v>
      </c>
      <c r="G385" s="31">
        <f>F385</f>
        <v>0</v>
      </c>
      <c r="H385" s="2"/>
      <c r="I385" s="2"/>
      <c r="J385" s="2"/>
      <c r="K385" s="21" t="s">
        <v>1360</v>
      </c>
      <c r="L385" s="29">
        <f t="shared" si="252"/>
        <v>0</v>
      </c>
      <c r="M385" s="29">
        <f t="shared" si="252"/>
        <v>0</v>
      </c>
      <c r="N385" s="21" t="s">
        <v>1364</v>
      </c>
      <c r="O385" s="29">
        <f t="shared" si="249"/>
        <v>0</v>
      </c>
      <c r="P385" s="29">
        <f t="shared" si="250"/>
        <v>0</v>
      </c>
      <c r="Q385" s="21" t="s">
        <v>1365</v>
      </c>
      <c r="R385" s="29">
        <f t="shared" si="253"/>
        <v>0</v>
      </c>
      <c r="S385" s="29">
        <f t="shared" si="254"/>
        <v>0</v>
      </c>
      <c r="U385" s="29"/>
      <c r="V385" s="29"/>
      <c r="W385" s="2"/>
    </row>
    <row r="386" spans="1:28" ht="32" hidden="1" x14ac:dyDescent="0.2">
      <c r="A386" s="2" t="s">
        <v>1352</v>
      </c>
      <c r="B386" s="2" t="s">
        <v>1353</v>
      </c>
      <c r="C386" s="2" t="s">
        <v>937</v>
      </c>
      <c r="D386" s="20" t="s">
        <v>938</v>
      </c>
      <c r="E386" s="29">
        <f>'Network Segmentation'!F26</f>
        <v>0</v>
      </c>
      <c r="F386" s="29">
        <f>'Network Segmentation'!G26</f>
        <v>0</v>
      </c>
      <c r="G386" s="2"/>
      <c r="H386" s="31">
        <f t="shared" ref="H386:H387" si="257">F386</f>
        <v>0</v>
      </c>
      <c r="I386" s="2"/>
      <c r="J386" s="2"/>
      <c r="K386"/>
      <c r="L386" s="2"/>
      <c r="M386" s="2"/>
      <c r="N386" s="14"/>
      <c r="Q386" s="22" t="s">
        <v>1366</v>
      </c>
      <c r="R386" s="29">
        <f t="shared" si="253"/>
        <v>0</v>
      </c>
      <c r="S386" s="29">
        <f t="shared" si="254"/>
        <v>0</v>
      </c>
      <c r="U386" s="29"/>
      <c r="V386" s="29"/>
      <c r="W386" s="2"/>
    </row>
    <row r="387" spans="1:28" ht="64" x14ac:dyDescent="0.2">
      <c r="A387" s="2" t="s">
        <v>1352</v>
      </c>
      <c r="B387" s="2" t="s">
        <v>1353</v>
      </c>
      <c r="C387" s="2" t="s">
        <v>939</v>
      </c>
      <c r="D387" s="20" t="s">
        <v>940</v>
      </c>
      <c r="E387" s="29">
        <f>'Network Segmentation'!F27</f>
        <v>0</v>
      </c>
      <c r="F387" s="29">
        <f>'Network Segmentation'!G27</f>
        <v>0</v>
      </c>
      <c r="G387" s="2"/>
      <c r="H387" s="31">
        <f t="shared" si="257"/>
        <v>0</v>
      </c>
      <c r="I387" s="2"/>
      <c r="J387" s="2"/>
      <c r="K387" s="21">
        <v>13.4</v>
      </c>
      <c r="L387" s="29">
        <f>E387</f>
        <v>0</v>
      </c>
      <c r="M387" s="29">
        <f>F387</f>
        <v>0</v>
      </c>
      <c r="N387" s="21" t="s">
        <v>1367</v>
      </c>
      <c r="O387" s="29">
        <f t="shared" ref="O387:O391" si="258">E387</f>
        <v>0</v>
      </c>
      <c r="P387" s="29">
        <f t="shared" ref="P387:P391" si="259">F387</f>
        <v>0</v>
      </c>
      <c r="Q387" s="21" t="s">
        <v>1365</v>
      </c>
      <c r="R387" s="29">
        <f t="shared" si="253"/>
        <v>0</v>
      </c>
      <c r="S387" s="29">
        <f t="shared" si="254"/>
        <v>0</v>
      </c>
      <c r="T387" s="21" t="s">
        <v>1465</v>
      </c>
      <c r="U387" s="29">
        <f>E387</f>
        <v>0</v>
      </c>
      <c r="V387" s="29">
        <f>F387</f>
        <v>0</v>
      </c>
      <c r="W387" s="21" t="s">
        <v>1368</v>
      </c>
      <c r="X387" s="29">
        <f>E387</f>
        <v>0</v>
      </c>
      <c r="Y387" s="29">
        <f>F387</f>
        <v>0</v>
      </c>
      <c r="Z387" s="21" t="s">
        <v>1369</v>
      </c>
      <c r="AA387" s="29">
        <f>E387</f>
        <v>0</v>
      </c>
      <c r="AB387" s="29">
        <f>F387</f>
        <v>0</v>
      </c>
    </row>
    <row r="388" spans="1:28" ht="32" hidden="1" x14ac:dyDescent="0.2">
      <c r="A388" s="2" t="s">
        <v>1352</v>
      </c>
      <c r="B388" s="2" t="s">
        <v>1353</v>
      </c>
      <c r="C388" s="2" t="s">
        <v>941</v>
      </c>
      <c r="D388" s="20" t="s">
        <v>942</v>
      </c>
      <c r="E388" s="29">
        <f>'Network Segmentation'!F28</f>
        <v>0</v>
      </c>
      <c r="F388" s="29">
        <f>'Network Segmentation'!G28</f>
        <v>0</v>
      </c>
      <c r="G388" s="31">
        <f>F388</f>
        <v>0</v>
      </c>
      <c r="H388" s="2"/>
      <c r="I388" s="2"/>
      <c r="J388" s="2"/>
      <c r="K388"/>
      <c r="L388" s="2"/>
      <c r="M388" s="2"/>
      <c r="N388" s="22">
        <v>14.3</v>
      </c>
      <c r="O388" s="29">
        <f t="shared" si="258"/>
        <v>0</v>
      </c>
      <c r="P388" s="29">
        <f t="shared" si="259"/>
        <v>0</v>
      </c>
      <c r="Q388"/>
    </row>
    <row r="389" spans="1:28" ht="32" hidden="1" x14ac:dyDescent="0.2">
      <c r="A389" s="2" t="s">
        <v>1352</v>
      </c>
      <c r="B389" s="2" t="s">
        <v>1370</v>
      </c>
      <c r="C389" s="2" t="s">
        <v>944</v>
      </c>
      <c r="D389" s="20" t="s">
        <v>945</v>
      </c>
      <c r="E389" s="29">
        <f>Wireless!F21</f>
        <v>0</v>
      </c>
      <c r="F389" s="29">
        <f>Wireless!G21</f>
        <v>0</v>
      </c>
      <c r="G389" s="2"/>
      <c r="H389" s="31">
        <f t="shared" ref="H389:H390" si="260">F389</f>
        <v>0</v>
      </c>
      <c r="I389" s="2"/>
      <c r="J389" s="2"/>
      <c r="K389"/>
      <c r="L389" s="2"/>
      <c r="M389" s="2"/>
      <c r="N389" s="22">
        <v>15.1</v>
      </c>
      <c r="O389" s="29">
        <f t="shared" si="258"/>
        <v>0</v>
      </c>
      <c r="P389" s="29">
        <f t="shared" si="259"/>
        <v>0</v>
      </c>
      <c r="Q389"/>
      <c r="Z389" s="22" t="s">
        <v>1371</v>
      </c>
      <c r="AA389" s="29">
        <f>E389</f>
        <v>0</v>
      </c>
      <c r="AB389" s="29">
        <f>F389</f>
        <v>0</v>
      </c>
    </row>
    <row r="390" spans="1:28" ht="32" hidden="1" x14ac:dyDescent="0.2">
      <c r="A390" s="2" t="s">
        <v>1352</v>
      </c>
      <c r="B390" s="2" t="s">
        <v>1370</v>
      </c>
      <c r="C390" s="2" t="s">
        <v>946</v>
      </c>
      <c r="D390" s="20" t="s">
        <v>947</v>
      </c>
      <c r="E390" s="29">
        <f>Wireless!F22</f>
        <v>0</v>
      </c>
      <c r="F390" s="29">
        <f>Wireless!G22</f>
        <v>0</v>
      </c>
      <c r="G390" s="2"/>
      <c r="H390" s="31">
        <f t="shared" si="260"/>
        <v>0</v>
      </c>
      <c r="I390" s="2"/>
      <c r="J390" s="2"/>
      <c r="K390"/>
      <c r="L390" s="2"/>
      <c r="M390" s="2"/>
      <c r="N390" s="22">
        <v>15.2</v>
      </c>
      <c r="O390" s="29">
        <f t="shared" si="258"/>
        <v>0</v>
      </c>
      <c r="P390" s="29">
        <f t="shared" si="259"/>
        <v>0</v>
      </c>
      <c r="Q390"/>
      <c r="Z390" s="22" t="s">
        <v>1372</v>
      </c>
      <c r="AA390" s="29">
        <f>E390</f>
        <v>0</v>
      </c>
      <c r="AB390" s="29">
        <f>F390</f>
        <v>0</v>
      </c>
    </row>
    <row r="391" spans="1:28" ht="32" hidden="1" x14ac:dyDescent="0.2">
      <c r="A391" s="2" t="s">
        <v>1352</v>
      </c>
      <c r="B391" s="2" t="s">
        <v>1370</v>
      </c>
      <c r="C391" s="2" t="s">
        <v>948</v>
      </c>
      <c r="D391" s="20" t="s">
        <v>949</v>
      </c>
      <c r="E391" s="29">
        <f>Wireless!F23</f>
        <v>0</v>
      </c>
      <c r="F391" s="29">
        <f>Wireless!G23</f>
        <v>0</v>
      </c>
      <c r="G391" s="2"/>
      <c r="H391" s="2"/>
      <c r="I391" s="31">
        <f t="shared" ref="I391:I393" si="261">F391</f>
        <v>0</v>
      </c>
      <c r="J391" s="2"/>
      <c r="K391"/>
      <c r="L391" s="2"/>
      <c r="M391" s="2"/>
      <c r="N391" s="22">
        <v>15.3</v>
      </c>
      <c r="O391" s="29">
        <f t="shared" si="258"/>
        <v>0</v>
      </c>
      <c r="P391" s="29">
        <f t="shared" si="259"/>
        <v>0</v>
      </c>
      <c r="Q391"/>
    </row>
    <row r="392" spans="1:28" ht="32" hidden="1" x14ac:dyDescent="0.2">
      <c r="A392" s="2" t="s">
        <v>1352</v>
      </c>
      <c r="B392" s="2" t="s">
        <v>1370</v>
      </c>
      <c r="C392" s="2" t="s">
        <v>950</v>
      </c>
      <c r="D392" s="20" t="s">
        <v>951</v>
      </c>
      <c r="E392" s="29">
        <f>Wireless!F24</f>
        <v>0</v>
      </c>
      <c r="F392" s="29">
        <f>Wireless!G24</f>
        <v>0</v>
      </c>
      <c r="G392" s="2"/>
      <c r="I392" s="31">
        <f t="shared" si="261"/>
        <v>0</v>
      </c>
      <c r="J392" s="2"/>
      <c r="K392"/>
      <c r="L392" s="2"/>
      <c r="M392" s="2"/>
      <c r="Q392"/>
      <c r="Z392" s="22" t="s">
        <v>1373</v>
      </c>
      <c r="AA392" s="29">
        <f t="shared" ref="AA392:AA395" si="262">E392</f>
        <v>0</v>
      </c>
      <c r="AB392" s="29">
        <f t="shared" ref="AB392:AB395" si="263">F392</f>
        <v>0</v>
      </c>
    </row>
    <row r="393" spans="1:28" ht="48" hidden="1" x14ac:dyDescent="0.2">
      <c r="A393" s="2" t="s">
        <v>1352</v>
      </c>
      <c r="B393" s="2" t="s">
        <v>1370</v>
      </c>
      <c r="C393" s="2" t="s">
        <v>952</v>
      </c>
      <c r="D393" s="20" t="s">
        <v>953</v>
      </c>
      <c r="E393" s="29">
        <f>Wireless!F25</f>
        <v>0</v>
      </c>
      <c r="F393" s="29">
        <f>Wireless!G25</f>
        <v>0</v>
      </c>
      <c r="G393" s="2"/>
      <c r="I393" s="31">
        <f t="shared" si="261"/>
        <v>0</v>
      </c>
      <c r="J393" s="2"/>
      <c r="K393" s="21">
        <v>12.6</v>
      </c>
      <c r="L393" s="29">
        <f>E393</f>
        <v>0</v>
      </c>
      <c r="M393" s="29">
        <f>F393</f>
        <v>0</v>
      </c>
      <c r="N393" s="22">
        <v>15.8</v>
      </c>
      <c r="O393" s="29">
        <f t="shared" ref="O393:O395" si="264">E393</f>
        <v>0</v>
      </c>
      <c r="P393" s="29">
        <f t="shared" ref="P393:P395" si="265">F393</f>
        <v>0</v>
      </c>
      <c r="Q393"/>
      <c r="Z393" s="22" t="s">
        <v>1374</v>
      </c>
      <c r="AA393" s="29">
        <f t="shared" si="262"/>
        <v>0</v>
      </c>
      <c r="AB393" s="29">
        <f t="shared" si="263"/>
        <v>0</v>
      </c>
    </row>
    <row r="394" spans="1:28" ht="32" hidden="1" x14ac:dyDescent="0.2">
      <c r="A394" s="2" t="s">
        <v>1352</v>
      </c>
      <c r="B394" s="2" t="s">
        <v>1370</v>
      </c>
      <c r="C394" s="2" t="s">
        <v>954</v>
      </c>
      <c r="D394" s="20" t="s">
        <v>955</v>
      </c>
      <c r="E394" s="29">
        <f>Wireless!F26</f>
        <v>0</v>
      </c>
      <c r="F394" s="29">
        <f>Wireless!G26</f>
        <v>0</v>
      </c>
      <c r="G394" s="2"/>
      <c r="H394" s="31">
        <f t="shared" ref="H394:H396" si="266">F394</f>
        <v>0</v>
      </c>
      <c r="I394" s="2"/>
      <c r="J394" s="2"/>
      <c r="K394" s="21">
        <v>12.6</v>
      </c>
      <c r="L394" s="29">
        <f>E394</f>
        <v>0</v>
      </c>
      <c r="M394" s="29">
        <f>F394</f>
        <v>0</v>
      </c>
      <c r="N394" s="22">
        <v>15.7</v>
      </c>
      <c r="O394" s="29">
        <f t="shared" si="264"/>
        <v>0</v>
      </c>
      <c r="P394" s="29">
        <f t="shared" si="265"/>
        <v>0</v>
      </c>
      <c r="Q394"/>
      <c r="Z394" s="22" t="s">
        <v>1374</v>
      </c>
      <c r="AA394" s="29">
        <f t="shared" si="262"/>
        <v>0</v>
      </c>
      <c r="AB394" s="29">
        <f t="shared" si="263"/>
        <v>0</v>
      </c>
    </row>
    <row r="395" spans="1:28" ht="48" hidden="1" x14ac:dyDescent="0.2">
      <c r="A395" s="2" t="s">
        <v>1352</v>
      </c>
      <c r="B395" s="2" t="s">
        <v>1370</v>
      </c>
      <c r="C395" s="2" t="s">
        <v>956</v>
      </c>
      <c r="D395" s="20" t="s">
        <v>957</v>
      </c>
      <c r="E395" s="29">
        <f>Wireless!F27</f>
        <v>0</v>
      </c>
      <c r="F395" s="29">
        <f>Wireless!G27</f>
        <v>0</v>
      </c>
      <c r="G395" s="2"/>
      <c r="H395" s="31">
        <f t="shared" si="266"/>
        <v>0</v>
      </c>
      <c r="I395" s="2"/>
      <c r="J395" s="2"/>
      <c r="K395"/>
      <c r="L395" s="2"/>
      <c r="M395" s="2"/>
      <c r="N395" s="22" t="s">
        <v>1375</v>
      </c>
      <c r="O395" s="29">
        <f t="shared" si="264"/>
        <v>0</v>
      </c>
      <c r="P395" s="29">
        <f t="shared" si="265"/>
        <v>0</v>
      </c>
      <c r="Q395"/>
      <c r="Z395" s="22" t="s">
        <v>1372</v>
      </c>
      <c r="AA395" s="29">
        <f t="shared" si="262"/>
        <v>0</v>
      </c>
      <c r="AB395" s="29">
        <f t="shared" si="263"/>
        <v>0</v>
      </c>
    </row>
    <row r="396" spans="1:28" ht="32" hidden="1" x14ac:dyDescent="0.2">
      <c r="A396" s="2" t="s">
        <v>1352</v>
      </c>
      <c r="B396" s="2" t="s">
        <v>1370</v>
      </c>
      <c r="C396" s="2" t="s">
        <v>958</v>
      </c>
      <c r="D396" s="20" t="s">
        <v>959</v>
      </c>
      <c r="E396" s="29">
        <f>Wireless!F28</f>
        <v>0</v>
      </c>
      <c r="F396" s="29">
        <f>Wireless!G28</f>
        <v>0</v>
      </c>
      <c r="G396" s="2"/>
      <c r="H396" s="31">
        <f t="shared" si="266"/>
        <v>0</v>
      </c>
      <c r="I396" s="2"/>
      <c r="J396" s="2"/>
      <c r="K396"/>
      <c r="L396" s="2"/>
      <c r="M396" s="2"/>
      <c r="N396"/>
      <c r="Q396"/>
    </row>
    <row r="397" spans="1:28" ht="32" x14ac:dyDescent="0.2">
      <c r="A397" s="2" t="s">
        <v>1376</v>
      </c>
      <c r="B397" s="2" t="s">
        <v>1377</v>
      </c>
      <c r="C397" s="2" t="s">
        <v>961</v>
      </c>
      <c r="D397" s="20" t="s">
        <v>962</v>
      </c>
      <c r="E397" s="29">
        <f>'Software Development'!F21</f>
        <v>0</v>
      </c>
      <c r="F397" s="29">
        <f>'Software Development'!G21</f>
        <v>0</v>
      </c>
      <c r="G397" s="2"/>
      <c r="I397" s="31">
        <f>F397</f>
        <v>0</v>
      </c>
      <c r="J397" s="2"/>
      <c r="K397" s="21">
        <v>16.100000000000001</v>
      </c>
      <c r="L397" s="29">
        <f t="shared" ref="L397:M401" si="267">E397</f>
        <v>0</v>
      </c>
      <c r="M397" s="29">
        <f t="shared" si="267"/>
        <v>0</v>
      </c>
      <c r="Q397" s="21" t="s">
        <v>1378</v>
      </c>
      <c r="R397" s="29">
        <f>E397</f>
        <v>0</v>
      </c>
      <c r="S397" s="29">
        <f>F397</f>
        <v>0</v>
      </c>
      <c r="T397" s="21">
        <v>8.25</v>
      </c>
      <c r="U397" s="29">
        <f t="shared" ref="U397:U398" si="268">E397</f>
        <v>0</v>
      </c>
      <c r="V397" s="29">
        <f t="shared" ref="V397:V398" si="269">F397</f>
        <v>0</v>
      </c>
      <c r="Z397" s="2"/>
    </row>
    <row r="398" spans="1:28" ht="112" x14ac:dyDescent="0.2">
      <c r="A398" s="2" t="s">
        <v>1376</v>
      </c>
      <c r="B398" s="2" t="s">
        <v>1377</v>
      </c>
      <c r="C398" s="2" t="s">
        <v>963</v>
      </c>
      <c r="D398" s="20" t="s">
        <v>964</v>
      </c>
      <c r="E398" s="29">
        <f>'Software Development'!F22</f>
        <v>0</v>
      </c>
      <c r="F398" s="29">
        <f>'Software Development'!G22</f>
        <v>0</v>
      </c>
      <c r="G398" s="2"/>
      <c r="H398" s="31">
        <f t="shared" ref="H398:H399" si="270">F398</f>
        <v>0</v>
      </c>
      <c r="I398" s="2"/>
      <c r="J398" s="2"/>
      <c r="K398" s="21" t="s">
        <v>1379</v>
      </c>
      <c r="L398" s="29">
        <f t="shared" si="267"/>
        <v>0</v>
      </c>
      <c r="M398" s="29">
        <f t="shared" si="267"/>
        <v>0</v>
      </c>
      <c r="N398" s="21">
        <v>18.100000000000001</v>
      </c>
      <c r="O398" s="29">
        <f t="shared" ref="O398:O400" si="271">E398</f>
        <v>0</v>
      </c>
      <c r="P398" s="29">
        <f t="shared" ref="P398:P400" si="272">F398</f>
        <v>0</v>
      </c>
      <c r="Q398"/>
      <c r="T398" s="21" t="s">
        <v>1466</v>
      </c>
      <c r="U398" s="29">
        <f t="shared" si="268"/>
        <v>0</v>
      </c>
      <c r="V398" s="29">
        <f t="shared" si="269"/>
        <v>0</v>
      </c>
      <c r="W398" s="21" t="s">
        <v>1380</v>
      </c>
      <c r="X398" s="29">
        <f>E398</f>
        <v>0</v>
      </c>
      <c r="Y398" s="29">
        <f>F398</f>
        <v>0</v>
      </c>
      <c r="Z398" s="21" t="s">
        <v>1381</v>
      </c>
      <c r="AA398" s="29">
        <f>E398</f>
        <v>0</v>
      </c>
      <c r="AB398" s="29">
        <f>F398</f>
        <v>0</v>
      </c>
    </row>
    <row r="399" spans="1:28" ht="32" hidden="1" x14ac:dyDescent="0.2">
      <c r="A399" s="2" t="s">
        <v>1376</v>
      </c>
      <c r="B399" s="2" t="s">
        <v>1377</v>
      </c>
      <c r="C399" s="2" t="s">
        <v>965</v>
      </c>
      <c r="D399" s="20" t="s">
        <v>966</v>
      </c>
      <c r="E399" s="29">
        <f>'Software Development'!F23</f>
        <v>0</v>
      </c>
      <c r="F399" s="29">
        <f>'Software Development'!G23</f>
        <v>0</v>
      </c>
      <c r="G399" s="2"/>
      <c r="H399" s="31">
        <f t="shared" si="270"/>
        <v>0</v>
      </c>
      <c r="J399" s="2"/>
      <c r="K399" s="21" t="s">
        <v>1268</v>
      </c>
      <c r="L399" s="29">
        <f t="shared" si="267"/>
        <v>0</v>
      </c>
      <c r="M399" s="29">
        <f t="shared" si="267"/>
        <v>0</v>
      </c>
      <c r="N399" s="21">
        <v>18.2</v>
      </c>
      <c r="O399" s="29">
        <f t="shared" si="271"/>
        <v>0</v>
      </c>
      <c r="P399" s="29">
        <f t="shared" si="272"/>
        <v>0</v>
      </c>
      <c r="Q399"/>
    </row>
    <row r="400" spans="1:28" ht="32" x14ac:dyDescent="0.2">
      <c r="A400" s="2" t="s">
        <v>1376</v>
      </c>
      <c r="B400" s="2" t="s">
        <v>1377</v>
      </c>
      <c r="C400" s="2" t="s">
        <v>967</v>
      </c>
      <c r="D400" s="20" t="s">
        <v>968</v>
      </c>
      <c r="E400" s="29">
        <f>'Software Development'!F24</f>
        <v>0</v>
      </c>
      <c r="F400" s="29">
        <f>'Software Development'!G24</f>
        <v>0</v>
      </c>
      <c r="G400" s="31">
        <f>F400</f>
        <v>0</v>
      </c>
      <c r="H400" s="2"/>
      <c r="I400" s="2"/>
      <c r="J400" s="2"/>
      <c r="K400" s="21">
        <v>16.11</v>
      </c>
      <c r="L400" s="29">
        <f t="shared" si="267"/>
        <v>0</v>
      </c>
      <c r="M400" s="29">
        <f t="shared" si="267"/>
        <v>0</v>
      </c>
      <c r="N400" s="21">
        <v>18.5</v>
      </c>
      <c r="O400" s="29">
        <f t="shared" si="271"/>
        <v>0</v>
      </c>
      <c r="P400" s="29">
        <f t="shared" si="272"/>
        <v>0</v>
      </c>
      <c r="Q400"/>
      <c r="T400" s="21">
        <v>8.24</v>
      </c>
      <c r="U400" s="29">
        <f>E400</f>
        <v>0</v>
      </c>
      <c r="V400" s="29">
        <f>F400</f>
        <v>0</v>
      </c>
      <c r="W400" s="21" t="s">
        <v>1382</v>
      </c>
      <c r="X400" s="29">
        <f>E400</f>
        <v>0</v>
      </c>
      <c r="Y400" s="29">
        <f>F400</f>
        <v>0</v>
      </c>
    </row>
    <row r="401" spans="1:28" ht="32" hidden="1" x14ac:dyDescent="0.2">
      <c r="A401" s="2" t="s">
        <v>1376</v>
      </c>
      <c r="B401" s="2" t="s">
        <v>1377</v>
      </c>
      <c r="C401" s="2" t="s">
        <v>969</v>
      </c>
      <c r="D401" s="20" t="s">
        <v>970</v>
      </c>
      <c r="E401" s="29">
        <f>'Software Development'!F25</f>
        <v>0</v>
      </c>
      <c r="F401" s="29">
        <f>'Software Development'!G25</f>
        <v>0</v>
      </c>
      <c r="G401" s="2"/>
      <c r="H401" s="31">
        <f t="shared" ref="H401:H402" si="273">F401</f>
        <v>0</v>
      </c>
      <c r="I401" s="2"/>
      <c r="J401" s="2"/>
      <c r="K401" s="21">
        <v>16.11</v>
      </c>
      <c r="L401" s="29">
        <f t="shared" si="267"/>
        <v>0</v>
      </c>
      <c r="M401" s="29">
        <f t="shared" si="267"/>
        <v>0</v>
      </c>
      <c r="N401"/>
      <c r="Q401"/>
    </row>
    <row r="402" spans="1:28" ht="32" hidden="1" x14ac:dyDescent="0.2">
      <c r="A402" s="2" t="s">
        <v>1376</v>
      </c>
      <c r="B402" s="2" t="s">
        <v>1377</v>
      </c>
      <c r="C402" s="2" t="s">
        <v>971</v>
      </c>
      <c r="D402" s="20" t="s">
        <v>972</v>
      </c>
      <c r="E402" s="29">
        <f>'Software Development'!F26</f>
        <v>0</v>
      </c>
      <c r="F402" s="29">
        <f>'Software Development'!G26</f>
        <v>0</v>
      </c>
      <c r="G402" s="2"/>
      <c r="H402" s="31">
        <f t="shared" si="273"/>
        <v>0</v>
      </c>
      <c r="I402" s="2"/>
      <c r="J402" s="2"/>
      <c r="K402"/>
      <c r="L402" s="2"/>
      <c r="M402" s="2"/>
      <c r="N402"/>
      <c r="Q402"/>
    </row>
    <row r="403" spans="1:28" ht="32" hidden="1" x14ac:dyDescent="0.2">
      <c r="A403" s="2" t="s">
        <v>1376</v>
      </c>
      <c r="B403" s="2" t="s">
        <v>1377</v>
      </c>
      <c r="C403" s="2" t="s">
        <v>973</v>
      </c>
      <c r="D403" s="20" t="s">
        <v>974</v>
      </c>
      <c r="E403" s="29">
        <f>'Software Development'!F27</f>
        <v>0</v>
      </c>
      <c r="F403" s="29">
        <f>'Software Development'!G27</f>
        <v>0</v>
      </c>
      <c r="G403" s="2"/>
      <c r="H403" s="2"/>
      <c r="I403" s="31">
        <f>F403</f>
        <v>0</v>
      </c>
      <c r="J403" s="2"/>
      <c r="K403" s="21">
        <v>16.399999999999999</v>
      </c>
      <c r="L403" s="29">
        <f>E403</f>
        <v>0</v>
      </c>
      <c r="M403" s="29">
        <f>F403</f>
        <v>0</v>
      </c>
      <c r="Q403"/>
    </row>
    <row r="404" spans="1:28" ht="32" hidden="1" x14ac:dyDescent="0.2">
      <c r="A404" s="2" t="s">
        <v>1376</v>
      </c>
      <c r="B404" s="2" t="s">
        <v>1377</v>
      </c>
      <c r="C404" s="2" t="s">
        <v>975</v>
      </c>
      <c r="D404" s="20" t="s">
        <v>976</v>
      </c>
      <c r="E404" s="29">
        <f>'Software Development'!F28</f>
        <v>0</v>
      </c>
      <c r="F404" s="29">
        <f>'Software Development'!G28</f>
        <v>0</v>
      </c>
      <c r="G404" s="2"/>
      <c r="H404" s="31">
        <f t="shared" ref="H404:H408" si="274">F404</f>
        <v>0</v>
      </c>
      <c r="I404" s="2"/>
      <c r="J404" s="2"/>
      <c r="K404"/>
      <c r="L404" s="2"/>
      <c r="M404" s="2"/>
      <c r="N404" s="21">
        <v>18.399999999999999</v>
      </c>
      <c r="O404" s="29">
        <f t="shared" ref="O404:O407" si="275">E404</f>
        <v>0</v>
      </c>
      <c r="P404" s="29">
        <f t="shared" ref="P404:P407" si="276">F404</f>
        <v>0</v>
      </c>
      <c r="Q404"/>
    </row>
    <row r="405" spans="1:28" ht="32" hidden="1" x14ac:dyDescent="0.2">
      <c r="A405" s="2" t="s">
        <v>1376</v>
      </c>
      <c r="B405" s="2" t="s">
        <v>1377</v>
      </c>
      <c r="C405" s="2" t="s">
        <v>977</v>
      </c>
      <c r="D405" s="20" t="s">
        <v>978</v>
      </c>
      <c r="E405" s="29">
        <f>'Software Development'!F29</f>
        <v>0</v>
      </c>
      <c r="F405" s="29">
        <f>'Software Development'!G29</f>
        <v>0</v>
      </c>
      <c r="G405" s="2"/>
      <c r="H405" s="31">
        <f t="shared" si="274"/>
        <v>0</v>
      </c>
      <c r="I405" s="2"/>
      <c r="J405" s="2"/>
      <c r="K405" s="21">
        <v>16.5</v>
      </c>
      <c r="L405" s="29">
        <f>E405</f>
        <v>0</v>
      </c>
      <c r="M405" s="29">
        <f>F405</f>
        <v>0</v>
      </c>
      <c r="N405" s="21">
        <v>18.3</v>
      </c>
      <c r="O405" s="29">
        <f t="shared" si="275"/>
        <v>0</v>
      </c>
      <c r="P405" s="29">
        <f t="shared" si="276"/>
        <v>0</v>
      </c>
      <c r="Q405"/>
    </row>
    <row r="406" spans="1:28" ht="32" x14ac:dyDescent="0.2">
      <c r="A406" s="2" t="s">
        <v>1376</v>
      </c>
      <c r="B406" s="2" t="s">
        <v>1377</v>
      </c>
      <c r="C406" s="2" t="s">
        <v>979</v>
      </c>
      <c r="D406" s="20" t="s">
        <v>980</v>
      </c>
      <c r="E406" s="29">
        <f>'Software Development'!F30</f>
        <v>0</v>
      </c>
      <c r="F406" s="29">
        <f>'Software Development'!G30</f>
        <v>0</v>
      </c>
      <c r="G406" s="2"/>
      <c r="H406" s="31">
        <f t="shared" si="274"/>
        <v>0</v>
      </c>
      <c r="I406" s="2"/>
      <c r="J406" s="2"/>
      <c r="K406" s="21">
        <v>16.8</v>
      </c>
      <c r="L406" s="29">
        <f>E406</f>
        <v>0</v>
      </c>
      <c r="M406" s="29">
        <f>F406</f>
        <v>0</v>
      </c>
      <c r="N406" s="21">
        <v>18.899999999999999</v>
      </c>
      <c r="O406" s="29">
        <f t="shared" si="275"/>
        <v>0</v>
      </c>
      <c r="P406" s="29">
        <f t="shared" si="276"/>
        <v>0</v>
      </c>
      <c r="Q406" s="21" t="s">
        <v>1383</v>
      </c>
      <c r="R406" s="29">
        <f t="shared" ref="R406:R407" si="277">E406</f>
        <v>0</v>
      </c>
      <c r="S406" s="29">
        <f t="shared" ref="S406:S407" si="278">F406</f>
        <v>0</v>
      </c>
      <c r="T406" s="21">
        <v>8.31</v>
      </c>
      <c r="U406" s="29">
        <f>E406</f>
        <v>0</v>
      </c>
      <c r="V406" s="29">
        <f>F406</f>
        <v>0</v>
      </c>
      <c r="W406" s="21" t="s">
        <v>1384</v>
      </c>
      <c r="X406" s="29">
        <f t="shared" ref="X406:Y408" si="279">E406</f>
        <v>0</v>
      </c>
      <c r="Y406" s="29">
        <f t="shared" si="279"/>
        <v>0</v>
      </c>
    </row>
    <row r="407" spans="1:28" ht="32" hidden="1" x14ac:dyDescent="0.2">
      <c r="A407" s="2" t="s">
        <v>1376</v>
      </c>
      <c r="B407" s="2" t="s">
        <v>1377</v>
      </c>
      <c r="C407" s="2" t="s">
        <v>981</v>
      </c>
      <c r="D407" s="20" t="s">
        <v>982</v>
      </c>
      <c r="E407" s="29">
        <f>'Software Development'!F31</f>
        <v>0</v>
      </c>
      <c r="F407" s="29">
        <f>'Software Development'!G31</f>
        <v>0</v>
      </c>
      <c r="G407" s="2"/>
      <c r="H407" s="31">
        <f t="shared" si="274"/>
        <v>0</v>
      </c>
      <c r="I407" s="2"/>
      <c r="J407" s="2"/>
      <c r="K407"/>
      <c r="L407" s="2"/>
      <c r="M407" s="2"/>
      <c r="N407" s="21">
        <v>18.899999999999999</v>
      </c>
      <c r="O407" s="29">
        <f t="shared" si="275"/>
        <v>0</v>
      </c>
      <c r="P407" s="29">
        <f t="shared" si="276"/>
        <v>0</v>
      </c>
      <c r="Q407" s="21" t="s">
        <v>1383</v>
      </c>
      <c r="R407" s="29">
        <f t="shared" si="277"/>
        <v>0</v>
      </c>
      <c r="S407" s="29">
        <f t="shared" si="278"/>
        <v>0</v>
      </c>
      <c r="U407" s="29"/>
      <c r="V407" s="29"/>
      <c r="W407" s="21" t="s">
        <v>1384</v>
      </c>
      <c r="X407" s="29">
        <f t="shared" si="279"/>
        <v>0</v>
      </c>
      <c r="Y407" s="29">
        <f t="shared" si="279"/>
        <v>0</v>
      </c>
    </row>
    <row r="408" spans="1:28" ht="48" x14ac:dyDescent="0.2">
      <c r="A408" s="2" t="s">
        <v>1376</v>
      </c>
      <c r="B408" s="2" t="s">
        <v>1377</v>
      </c>
      <c r="C408" s="2" t="s">
        <v>983</v>
      </c>
      <c r="D408" s="20" t="s">
        <v>984</v>
      </c>
      <c r="E408" s="29">
        <f>'Software Development'!F32</f>
        <v>0</v>
      </c>
      <c r="F408" s="29">
        <f>'Software Development'!G32</f>
        <v>0</v>
      </c>
      <c r="G408" s="2"/>
      <c r="H408" s="31">
        <f t="shared" si="274"/>
        <v>0</v>
      </c>
      <c r="I408" s="2"/>
      <c r="J408" s="2"/>
      <c r="K408"/>
      <c r="L408" s="2"/>
      <c r="M408" s="2"/>
      <c r="Q408"/>
      <c r="T408" s="21" t="s">
        <v>1467</v>
      </c>
      <c r="U408" s="29">
        <f>E408</f>
        <v>0</v>
      </c>
      <c r="V408" s="29">
        <f>F408</f>
        <v>0</v>
      </c>
      <c r="W408" s="21" t="s">
        <v>1385</v>
      </c>
      <c r="X408" s="29">
        <f t="shared" si="279"/>
        <v>0</v>
      </c>
      <c r="Y408" s="29">
        <f t="shared" si="279"/>
        <v>0</v>
      </c>
    </row>
    <row r="409" spans="1:28" ht="32" hidden="1" x14ac:dyDescent="0.2">
      <c r="A409" s="2" t="s">
        <v>1376</v>
      </c>
      <c r="B409" s="2" t="s">
        <v>1377</v>
      </c>
      <c r="C409" s="2" t="s">
        <v>985</v>
      </c>
      <c r="D409" s="20" t="s">
        <v>986</v>
      </c>
      <c r="E409" s="29">
        <f>'Software Development'!F33</f>
        <v>0</v>
      </c>
      <c r="F409" s="29">
        <f>'Software Development'!G33</f>
        <v>0</v>
      </c>
      <c r="G409" s="2"/>
      <c r="H409" s="2"/>
      <c r="I409" s="31">
        <f>F409</f>
        <v>0</v>
      </c>
      <c r="J409" s="2"/>
      <c r="K409"/>
      <c r="L409" s="2"/>
      <c r="M409" s="2"/>
      <c r="Q409"/>
    </row>
    <row r="410" spans="1:28" ht="32" hidden="1" x14ac:dyDescent="0.2">
      <c r="A410" s="2" t="s">
        <v>1376</v>
      </c>
      <c r="B410" s="2" t="s">
        <v>1386</v>
      </c>
      <c r="C410" s="2" t="s">
        <v>988</v>
      </c>
      <c r="D410" s="20" t="s">
        <v>989</v>
      </c>
      <c r="E410" s="29">
        <f>'Code Analysis'!F21</f>
        <v>0</v>
      </c>
      <c r="F410" s="29">
        <f>'Code Analysis'!G21</f>
        <v>0</v>
      </c>
      <c r="G410" s="2"/>
      <c r="H410" s="31">
        <f t="shared" ref="H410:H411" si="280">F410</f>
        <v>0</v>
      </c>
      <c r="I410" s="2"/>
      <c r="J410" s="2"/>
      <c r="K410" s="21">
        <v>16.12</v>
      </c>
      <c r="L410" s="29">
        <f>E410</f>
        <v>0</v>
      </c>
      <c r="M410" s="29">
        <f>F410</f>
        <v>0</v>
      </c>
      <c r="N410" s="21">
        <v>18.7</v>
      </c>
      <c r="O410" s="29">
        <f t="shared" ref="O410:O411" si="281">E410</f>
        <v>0</v>
      </c>
      <c r="P410" s="29">
        <f t="shared" ref="P410:P411" si="282">F410</f>
        <v>0</v>
      </c>
      <c r="Q410"/>
      <c r="W410" s="21" t="s">
        <v>1387</v>
      </c>
      <c r="X410" s="29">
        <f>E410</f>
        <v>0</v>
      </c>
      <c r="Y410" s="29">
        <f>F410</f>
        <v>0</v>
      </c>
      <c r="Z410" s="21" t="s">
        <v>1388</v>
      </c>
      <c r="AA410" s="29">
        <f>E410</f>
        <v>0</v>
      </c>
      <c r="AB410" s="29">
        <f>F410</f>
        <v>0</v>
      </c>
    </row>
    <row r="411" spans="1:28" ht="32" hidden="1" x14ac:dyDescent="0.2">
      <c r="A411" s="2" t="s">
        <v>1376</v>
      </c>
      <c r="B411" s="2" t="s">
        <v>1386</v>
      </c>
      <c r="C411" s="2" t="s">
        <v>990</v>
      </c>
      <c r="D411" s="20" t="s">
        <v>991</v>
      </c>
      <c r="E411" s="29">
        <f>'Code Analysis'!F22</f>
        <v>0</v>
      </c>
      <c r="F411" s="29">
        <f>'Code Analysis'!G22</f>
        <v>0</v>
      </c>
      <c r="G411" s="2"/>
      <c r="H411" s="31">
        <f t="shared" si="280"/>
        <v>0</v>
      </c>
      <c r="I411" s="2"/>
      <c r="J411" s="2"/>
      <c r="K411" s="21">
        <v>16.2</v>
      </c>
      <c r="L411" s="29">
        <f>E411</f>
        <v>0</v>
      </c>
      <c r="M411" s="29">
        <f>F411</f>
        <v>0</v>
      </c>
      <c r="N411" s="21">
        <v>18.8</v>
      </c>
      <c r="O411" s="29">
        <f t="shared" si="281"/>
        <v>0</v>
      </c>
      <c r="P411" s="29">
        <f t="shared" si="282"/>
        <v>0</v>
      </c>
      <c r="Q411" s="21" t="s">
        <v>1389</v>
      </c>
      <c r="R411" s="29">
        <f>E411</f>
        <v>0</v>
      </c>
      <c r="S411" s="29">
        <f>F411</f>
        <v>0</v>
      </c>
      <c r="U411" s="29"/>
      <c r="V411" s="29"/>
    </row>
    <row r="412" spans="1:28" ht="32" hidden="1" x14ac:dyDescent="0.2">
      <c r="A412" s="2" t="s">
        <v>1376</v>
      </c>
      <c r="B412" s="2" t="s">
        <v>1386</v>
      </c>
      <c r="C412" s="2" t="s">
        <v>992</v>
      </c>
      <c r="D412" s="20" t="s">
        <v>993</v>
      </c>
      <c r="E412" s="29">
        <f>'Code Analysis'!F23</f>
        <v>0</v>
      </c>
      <c r="F412" s="29">
        <f>'Code Analysis'!G23</f>
        <v>0</v>
      </c>
      <c r="G412" s="2"/>
      <c r="H412" s="2"/>
      <c r="I412" s="31">
        <f>F412</f>
        <v>0</v>
      </c>
      <c r="J412" s="2"/>
      <c r="K412"/>
      <c r="L412" s="2"/>
      <c r="M412" s="2"/>
      <c r="N412"/>
      <c r="Q412"/>
    </row>
    <row r="413" spans="1:28" ht="32" hidden="1" x14ac:dyDescent="0.2">
      <c r="A413" s="2" t="s">
        <v>1376</v>
      </c>
      <c r="B413" s="2" t="s">
        <v>1386</v>
      </c>
      <c r="C413" s="2" t="s">
        <v>994</v>
      </c>
      <c r="D413" s="20" t="s">
        <v>995</v>
      </c>
      <c r="E413" s="29">
        <f>'Code Analysis'!F24</f>
        <v>0</v>
      </c>
      <c r="F413" s="29">
        <f>'Code Analysis'!G24</f>
        <v>0</v>
      </c>
      <c r="G413" s="2"/>
      <c r="H413" s="31">
        <f t="shared" ref="H413:H416" si="283">F413</f>
        <v>0</v>
      </c>
      <c r="J413" s="2"/>
      <c r="K413" s="21">
        <v>16.600000000000001</v>
      </c>
      <c r="L413" s="29">
        <f>E413</f>
        <v>0</v>
      </c>
      <c r="M413" s="29">
        <f>F413</f>
        <v>0</v>
      </c>
      <c r="Q413"/>
    </row>
    <row r="414" spans="1:28" ht="48" hidden="1" x14ac:dyDescent="0.2">
      <c r="A414" s="2" t="s">
        <v>1376</v>
      </c>
      <c r="B414" s="2" t="s">
        <v>1386</v>
      </c>
      <c r="C414" s="2" t="s">
        <v>996</v>
      </c>
      <c r="D414" s="20" t="s">
        <v>997</v>
      </c>
      <c r="E414" s="29">
        <f>'Code Analysis'!F25</f>
        <v>0</v>
      </c>
      <c r="F414" s="29">
        <f>'Code Analysis'!G25</f>
        <v>0</v>
      </c>
      <c r="G414" s="2"/>
      <c r="H414" s="31">
        <f t="shared" si="283"/>
        <v>0</v>
      </c>
      <c r="I414" s="2"/>
      <c r="J414" s="2"/>
      <c r="K414"/>
      <c r="L414" s="2"/>
      <c r="M414" s="2"/>
      <c r="Q414"/>
    </row>
    <row r="415" spans="1:28" ht="16" hidden="1" x14ac:dyDescent="0.2">
      <c r="A415" s="2" t="s">
        <v>1376</v>
      </c>
      <c r="B415" s="2" t="s">
        <v>1386</v>
      </c>
      <c r="C415" s="2" t="s">
        <v>998</v>
      </c>
      <c r="D415" s="20" t="s">
        <v>999</v>
      </c>
      <c r="E415" s="29">
        <f>'Code Analysis'!F26</f>
        <v>0</v>
      </c>
      <c r="F415" s="29">
        <f>'Code Analysis'!G26</f>
        <v>0</v>
      </c>
      <c r="G415" s="2"/>
      <c r="H415" s="31">
        <f t="shared" si="283"/>
        <v>0</v>
      </c>
      <c r="I415" s="2"/>
      <c r="J415" s="2"/>
      <c r="K415" s="21">
        <v>16.3</v>
      </c>
      <c r="L415" s="29">
        <f>E415</f>
        <v>0</v>
      </c>
      <c r="M415" s="29">
        <f>F415</f>
        <v>0</v>
      </c>
      <c r="N415"/>
      <c r="Q415"/>
      <c r="Z415" s="21" t="s">
        <v>1390</v>
      </c>
      <c r="AA415" s="29">
        <f>E415</f>
        <v>0</v>
      </c>
      <c r="AB415" s="29">
        <f>F415</f>
        <v>0</v>
      </c>
    </row>
    <row r="416" spans="1:28" ht="32" hidden="1" x14ac:dyDescent="0.2">
      <c r="A416" s="2" t="s">
        <v>1376</v>
      </c>
      <c r="B416" s="2" t="s">
        <v>1386</v>
      </c>
      <c r="C416" s="2" t="s">
        <v>1000</v>
      </c>
      <c r="D416" s="20" t="s">
        <v>1001</v>
      </c>
      <c r="E416" s="29">
        <f>'Code Analysis'!F27</f>
        <v>0</v>
      </c>
      <c r="F416" s="29">
        <f>'Code Analysis'!G27</f>
        <v>0</v>
      </c>
      <c r="G416" s="2"/>
      <c r="H416" s="31">
        <f t="shared" si="283"/>
        <v>0</v>
      </c>
      <c r="I416" s="2"/>
      <c r="J416" s="2"/>
      <c r="K416"/>
      <c r="L416" s="2"/>
      <c r="M416" s="2"/>
      <c r="Q416"/>
      <c r="Z416" s="21" t="s">
        <v>1390</v>
      </c>
      <c r="AA416" s="29">
        <f>E416</f>
        <v>0</v>
      </c>
      <c r="AB416" s="29">
        <f>F416</f>
        <v>0</v>
      </c>
    </row>
    <row r="417" spans="4:13" hidden="1" x14ac:dyDescent="0.2">
      <c r="D417"/>
      <c r="E417" s="29">
        <f>AVERAGE(E4:E416)</f>
        <v>0</v>
      </c>
      <c r="F417" s="2"/>
      <c r="G417" s="3">
        <f>AVERAGEIF(G4:G416, "&lt;&gt;", G4:G416)</f>
        <v>0</v>
      </c>
      <c r="H417" s="3">
        <f>AVERAGEIF(H4:H416, "&lt;&gt;", H4:H416)</f>
        <v>0</v>
      </c>
      <c r="I417" s="3">
        <f>AVERAGEIF(I4:I416, "&lt;&gt;", I4:I416)</f>
        <v>0</v>
      </c>
      <c r="J417" s="3">
        <f>AVERAGEIF(J4:J416, "&lt;&gt;", J4:J416)</f>
        <v>0</v>
      </c>
      <c r="K417"/>
      <c r="L417" s="2"/>
      <c r="M417" s="2"/>
    </row>
    <row r="418" spans="4:13" hidden="1" x14ac:dyDescent="0.2">
      <c r="D418"/>
      <c r="E418" s="2"/>
      <c r="F418" s="2"/>
      <c r="K418"/>
      <c r="L418" s="2"/>
      <c r="M418" s="2"/>
    </row>
    <row r="419" spans="4:13" hidden="1" x14ac:dyDescent="0.2">
      <c r="D419"/>
      <c r="E419" s="2"/>
      <c r="F419" s="2"/>
      <c r="K419"/>
      <c r="L419" s="2"/>
      <c r="M419" s="2"/>
    </row>
    <row r="420" spans="4:13" hidden="1" x14ac:dyDescent="0.2"/>
    <row r="421" spans="4:13" hidden="1" x14ac:dyDescent="0.2"/>
    <row r="422" spans="4:13" hidden="1" x14ac:dyDescent="0.2"/>
    <row r="423" spans="4:13" hidden="1" x14ac:dyDescent="0.2"/>
    <row r="424" spans="4:13" hidden="1" x14ac:dyDescent="0.2"/>
    <row r="425" spans="4:13" hidden="1" x14ac:dyDescent="0.2"/>
    <row r="426" spans="4:13" hidden="1" x14ac:dyDescent="0.2"/>
    <row r="427" spans="4:13" hidden="1" x14ac:dyDescent="0.2"/>
  </sheetData>
  <autoFilter ref="A3:AB427" xr:uid="{00000000-0009-0000-0000-00002D000000}">
    <filterColumn colId="19">
      <filters>
        <filter val="5.15_x000a_5.18_x000a_5.32_x000a_5.33_x000a_5.34_x000a_8.3_x000a_8.10"/>
        <filter val="5.17_x000a_8.5"/>
        <filter val="8.1_x000a_8.9"/>
        <filter val="8.11"/>
        <filter val="8.12"/>
        <filter val="8.13"/>
        <filter val="8.15_x000a_8.16"/>
        <filter val="8.17"/>
        <filter val="8.19"/>
        <filter val="8.20_x000a_8.21_x000a_8.22"/>
        <filter val="8.23"/>
        <filter val="8.24"/>
        <filter val="8.25"/>
        <filter val="8.26_x000a_8.27_x000a_8.28_x000a_8.30"/>
        <filter val="8.29_x000a_8.33_x000a_8.34"/>
        <filter val="8.31"/>
        <filter val="8.32"/>
        <filter val="8.4"/>
        <filter val="8.6_x000a_8.14"/>
        <filter val="8.7"/>
        <filter val="8.8"/>
      </filters>
    </filterColumn>
  </autoFilter>
  <mergeCells count="1">
    <mergeCell ref="A1:AB1"/>
  </mergeCells>
  <pageMargins left="0.7" right="0.7" top="0.75" bottom="0.75" header="0.3" footer="0.3"/>
  <pageSetup orientation="portrait" horizontalDpi="300" verticalDpi="300"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3:S33"/>
  <sheetViews>
    <sheetView topLeftCell="M1" workbookViewId="0">
      <selection activeCell="Q21" sqref="Q21:Q24"/>
    </sheetView>
  </sheetViews>
  <sheetFormatPr baseColWidth="10" defaultColWidth="8.83203125" defaultRowHeight="15" x14ac:dyDescent="0.2"/>
  <cols>
    <col min="1" max="1" width="47.5" bestFit="1" customWidth="1"/>
    <col min="2" max="4" width="22.5" customWidth="1"/>
    <col min="5" max="5" width="70" bestFit="1" customWidth="1"/>
    <col min="6" max="8" width="22.5" customWidth="1"/>
    <col min="9" max="9" width="55.6640625" bestFit="1" customWidth="1"/>
    <col min="10" max="12" width="22.5" customWidth="1"/>
    <col min="13" max="13" width="39" bestFit="1" customWidth="1"/>
    <col min="14" max="16" width="22.5" customWidth="1"/>
    <col min="17" max="17" width="55.5" bestFit="1" customWidth="1"/>
    <col min="18" max="19" width="22.5" customWidth="1"/>
  </cols>
  <sheetData>
    <row r="3" spans="1:19" ht="17" x14ac:dyDescent="0.2">
      <c r="A3" s="28" t="s">
        <v>1391</v>
      </c>
      <c r="B3" s="28" t="s">
        <v>1013</v>
      </c>
      <c r="C3" s="28" t="s">
        <v>1014</v>
      </c>
      <c r="E3" s="28" t="s">
        <v>1392</v>
      </c>
      <c r="F3" s="28" t="s">
        <v>1016</v>
      </c>
      <c r="G3" s="28" t="s">
        <v>1017</v>
      </c>
      <c r="I3" s="28" t="s">
        <v>1393</v>
      </c>
      <c r="J3" s="28" t="s">
        <v>1019</v>
      </c>
      <c r="K3" s="28" t="s">
        <v>1020</v>
      </c>
      <c r="M3" s="28" t="s">
        <v>1394</v>
      </c>
      <c r="N3" s="28" t="s">
        <v>1025</v>
      </c>
      <c r="O3" s="28" t="s">
        <v>1026</v>
      </c>
      <c r="Q3" s="28" t="s">
        <v>1437</v>
      </c>
      <c r="R3" s="28" t="s">
        <v>1438</v>
      </c>
      <c r="S3" s="28" t="s">
        <v>1439</v>
      </c>
    </row>
    <row r="4" spans="1:19" x14ac:dyDescent="0.2">
      <c r="A4" s="1" t="s">
        <v>69</v>
      </c>
      <c r="B4" s="6">
        <f>AVERAGE('All Control Scores'!L179,'All Control Scores'!L180,'All Control Scores'!L181,'All Control Scores'!L182,'All Control Scores'!L183,'All Control Scores'!L184,'All Control Scores'!L275)</f>
        <v>0</v>
      </c>
      <c r="C4" s="6">
        <f>AVERAGE('All Control Scores'!M179,'All Control Scores'!M180,'All Control Scores'!M181,'All Control Scores'!M182,'All Control Scores'!M183,'All Control Scores'!M184,'All Control Scores'!M275)</f>
        <v>0</v>
      </c>
      <c r="E4" s="1" t="s">
        <v>47</v>
      </c>
      <c r="F4" s="6">
        <f>AVERAGE('All Control Scores'!O179,'All Control Scores'!O180,'All Control Scores'!O181,'All Control Scores'!O182,'All Control Scores'!O183,'All Control Scores'!O184,'All Control Scores'!O275,'All Control Scores'!O381,'All Control Scores'!O382)</f>
        <v>0</v>
      </c>
      <c r="G4" s="6">
        <f>AVERAGE('All Control Scores'!P179,'All Control Scores'!P180,'All Control Scores'!P181,'All Control Scores'!P182,'All Control Scores'!P183,'All Control Scores'!P184,'All Control Scores'!P275,'All Control Scores'!P381,'All Control Scores'!P382)</f>
        <v>0</v>
      </c>
      <c r="I4" s="1" t="s">
        <v>84</v>
      </c>
      <c r="J4" s="6">
        <f>AVERAGE('All Control Scores'!R121,'All Control Scores'!R179,'All Control Scores'!R181,'All Control Scores'!R185,'All Control Scores'!R301,'All Control Scores'!R302,'All Control Scores'!R307)</f>
        <v>0</v>
      </c>
      <c r="K4" s="6">
        <f>AVERAGE('All Control Scores'!S121,'All Control Scores'!S179,'All Control Scores'!S181,'All Control Scores'!S185,'All Control Scores'!S301,'All Control Scores'!S302,'All Control Scores'!S307)</f>
        <v>0</v>
      </c>
      <c r="M4" s="1" t="s">
        <v>107</v>
      </c>
      <c r="N4" s="6">
        <f>AVERAGE('All Control Scores'!AA174,'All Control Scores'!AA226,'All Control Scores'!AA238,'All Control Scores'!AA245,'All Control Scores'!AA299,'All Control Scores'!AA301,'All Control Scores'!AA302,'All Control Scores'!AA307,'All Control Scores'!AA315,'All Control Scores'!AA316,'All Control Scores'!AA322,'All Control Scores'!AA323,'All Control Scores'!AA324,'All Control Scores'!AA330,'All Control Scores'!AA331,'All Control Scores'!AA346,'All Control Scores'!AA347,'All Control Scores'!AA358,'All Control Scores'!AA359,'All Control Scores'!AA363,'All Control Scores'!AA364,'All Control Scores'!AA365,'All Control Scores'!AA387,'All Control Scores'!AA389,'All Control Scores'!AA390,'All Control Scores'!AA392,'All Control Scores'!AA393,'All Control Scores'!AA394,'All Control Scores'!AA395)</f>
        <v>0</v>
      </c>
      <c r="O4" s="6">
        <f>AVERAGE('All Control Scores'!AB174,'All Control Scores'!AB226,'All Control Scores'!AB238,'All Control Scores'!AB245,'All Control Scores'!AB299,'All Control Scores'!AB301,'All Control Scores'!AB302,'All Control Scores'!AB307,'All Control Scores'!AB315,'All Control Scores'!AB316,'All Control Scores'!AB322,'All Control Scores'!AB323,'All Control Scores'!AB324,'All Control Scores'!AB330,'All Control Scores'!AB331,'All Control Scores'!AB346,'All Control Scores'!AB347,'All Control Scores'!AB358,'All Control Scores'!AB359,'All Control Scores'!AB363,'All Control Scores'!AB364,'All Control Scores'!AB365,'All Control Scores'!AB387,'All Control Scores'!AB389,'All Control Scores'!AB390,'All Control Scores'!AB392,'All Control Scores'!AB393,'All Control Scores'!AB394,'All Control Scores'!AB395)</f>
        <v>0</v>
      </c>
      <c r="Q4" s="1" t="s">
        <v>1423</v>
      </c>
      <c r="R4" s="6">
        <f>AVERAGE('All Control Scores'!X24,'All Control Scores'!X33)</f>
        <v>0</v>
      </c>
      <c r="S4" s="6">
        <f>AVERAGE('All Control Scores'!Y24,'All Control Scores'!Y33)</f>
        <v>0</v>
      </c>
    </row>
    <row r="5" spans="1:19" x14ac:dyDescent="0.2">
      <c r="A5" s="1" t="s">
        <v>70</v>
      </c>
      <c r="B5" s="6">
        <f>AVERAGE('All Control Scores'!L185,'All Control Scores'!L186,'All Control Scores'!L187,'All Control Scores'!L189,'All Control Scores'!L190,'All Control Scores'!L191,'All Control Scores'!L192,'All Control Scores'!L193)</f>
        <v>0</v>
      </c>
      <c r="C5" s="6">
        <f>AVERAGE('All Control Scores'!M185,'All Control Scores'!M186,'All Control Scores'!M187,'All Control Scores'!M189,'All Control Scores'!M190,'All Control Scores'!M191,'All Control Scores'!M192,'All Control Scores'!M193)</f>
        <v>0</v>
      </c>
      <c r="E5" s="1" t="s">
        <v>48</v>
      </c>
      <c r="F5" s="6">
        <f>AVERAGE('All Control Scores'!O185,'All Control Scores'!O186,'All Control Scores'!O187,'All Control Scores'!O188,'All Control Scores'!O189,'All Control Scores'!O190,'All Control Scores'!O191,'All Control Scores'!O192,'All Control Scores'!O193,'All Control Scores'!O205,'All Control Scores'!O384,'All Control Scores'!O387)</f>
        <v>0</v>
      </c>
      <c r="G5" s="6">
        <f>AVERAGE('All Control Scores'!P185,'All Control Scores'!P186,'All Control Scores'!P187,'All Control Scores'!P188,'All Control Scores'!P189,'All Control Scores'!P190,'All Control Scores'!P191,'All Control Scores'!P192,'All Control Scores'!P193,'All Control Scores'!P205,'All Control Scores'!P384,'All Control Scores'!P387)</f>
        <v>0</v>
      </c>
      <c r="I5" s="1" t="s">
        <v>85</v>
      </c>
      <c r="J5" s="6">
        <f>AVERAGE('All Control Scores'!R4,'All Control Scores'!R11,'All Control Scores'!R94,'All Control Scores'!R305)</f>
        <v>0</v>
      </c>
      <c r="K5" s="6">
        <f>AVERAGE('All Control Scores'!S4,'All Control Scores'!S11,'All Control Scores'!S94,'All Control Scores'!S305)</f>
        <v>0</v>
      </c>
      <c r="M5" s="1" t="s">
        <v>108</v>
      </c>
      <c r="N5" s="6">
        <f>AVERAGE('All Control Scores'!AA185,'All Control Scores'!AA315)</f>
        <v>0</v>
      </c>
      <c r="O5" s="6">
        <f>AVERAGE('All Control Scores'!AB185,'All Control Scores'!AB315)</f>
        <v>0</v>
      </c>
      <c r="Q5" s="1" t="s">
        <v>1424</v>
      </c>
      <c r="R5" s="6">
        <f>AVERAGE('All Control Scores'!X51,'All Control Scores'!X121,'All Control Scores'!X154,'All Control Scores'!X236,'All Control Scores'!X238,'All Control Scores'!X240,'All Control Scores'!X322,'All Control Scores'!X359)</f>
        <v>0</v>
      </c>
      <c r="S5" s="6">
        <f>AVERAGE('All Control Scores'!Y51,'All Control Scores'!Y121,'All Control Scores'!Y154,'All Control Scores'!Y236,'All Control Scores'!Y238,'All Control Scores'!Y240,'All Control Scores'!Y322,'All Control Scores'!Y359)</f>
        <v>0</v>
      </c>
    </row>
    <row r="6" spans="1:19" x14ac:dyDescent="0.2">
      <c r="A6" s="1" t="s">
        <v>59</v>
      </c>
      <c r="B6" s="6">
        <f>AVERAGE('All Control Scores'!L129,'All Control Scores'!L238,'All Control Scores'!L244,'All Control Scores'!L272,'All Control Scores'!L301,'All Control Scores'!L302,'All Control Scores'!L305,'All Control Scores'!L306,'All Control Scores'!L307,'All Control Scores'!L313,'All Control Scores'!L315,'All Control Scores'!L319,'All Control Scores'!L320,'All Control Scores'!L321,'All Control Scores'!L350,'All Control Scores'!L383,'All Control Scores'!L384,'All Control Scores'!L385)</f>
        <v>0</v>
      </c>
      <c r="C6" s="6">
        <f>AVERAGE('All Control Scores'!M129,'All Control Scores'!M238,'All Control Scores'!M244,'All Control Scores'!M272,'All Control Scores'!M301,'All Control Scores'!M302,'All Control Scores'!M305,'All Control Scores'!M306,'All Control Scores'!M307,'All Control Scores'!M313,'All Control Scores'!M315,'All Control Scores'!M319,'All Control Scores'!M320,'All Control Scores'!M321,'All Control Scores'!M350,'All Control Scores'!M383,'All Control Scores'!M384,'All Control Scores'!M385)</f>
        <v>0</v>
      </c>
      <c r="E6" s="1" t="s">
        <v>49</v>
      </c>
      <c r="F6" s="6">
        <f>AVERAGE('All Control Scores'!O197,'All Control Scores'!O198,'All Control Scores'!O200,'All Control Scores'!O201,'All Control Scores'!O202,'All Control Scores'!O203)</f>
        <v>0</v>
      </c>
      <c r="G6" s="6">
        <f>AVERAGE('All Control Scores'!P197,'All Control Scores'!P198,'All Control Scores'!P200,'All Control Scores'!P201,'All Control Scores'!P202,'All Control Scores'!P203)</f>
        <v>0</v>
      </c>
      <c r="I6" s="1" t="s">
        <v>86</v>
      </c>
      <c r="J6" s="6">
        <f>AVERAGE('All Control Scores'!R10,'All Control Scores'!R11,'All Control Scores'!R24,'All Control Scores'!R121)</f>
        <v>0</v>
      </c>
      <c r="K6" s="6">
        <f>AVERAGE('All Control Scores'!S10,'All Control Scores'!S11,'All Control Scores'!S24,'All Control Scores'!S121)</f>
        <v>0</v>
      </c>
      <c r="M6" s="1" t="s">
        <v>109</v>
      </c>
      <c r="N6" s="6">
        <f>AVERAGE('All Control Scores'!AA36,'All Control Scores'!AA37,'All Control Scores'!AA41)</f>
        <v>0</v>
      </c>
      <c r="O6" s="6">
        <f>AVERAGE('All Control Scores'!AB36,'All Control Scores'!AB37,'All Control Scores'!AB41)</f>
        <v>0</v>
      </c>
      <c r="Q6" s="1" t="s">
        <v>1425</v>
      </c>
      <c r="R6" s="6">
        <f>AVERAGE('All Control Scores'!X28,'All Control Scores'!X35,'All Control Scores'!X36,'All Control Scores'!X37,'All Control Scores'!X38,'All Control Scores'!X41,'All Control Scores'!X123,'All Control Scores'!X124)</f>
        <v>0</v>
      </c>
      <c r="S6" s="6">
        <f>AVERAGE('All Control Scores'!Y28,'All Control Scores'!Y35,'All Control Scores'!Y36,'All Control Scores'!Y37,'All Control Scores'!Y38,'All Control Scores'!Y41,'All Control Scores'!Y123,'All Control Scores'!Y124)</f>
        <v>0</v>
      </c>
    </row>
    <row r="7" spans="1:19" x14ac:dyDescent="0.2">
      <c r="A7" s="1" t="s">
        <v>71</v>
      </c>
      <c r="B7" s="6">
        <f>AVERAGE('All Control Scores'!L209,'All Control Scores'!L210,'All Control Scores'!L226,'All Control Scores'!L236,'All Control Scores'!L241,'All Control Scores'!L329,'All Control Scores'!L333,'All Control Scores'!L339,'All Control Scores'!L344,'All Control Scores'!L349,'All Control Scores'!L374)</f>
        <v>0</v>
      </c>
      <c r="C7" s="6">
        <f>AVERAGE('All Control Scores'!M209,'All Control Scores'!M210,'All Control Scores'!M226,'All Control Scores'!M236,'All Control Scores'!M241,'All Control Scores'!M329,'All Control Scores'!M333,'All Control Scores'!M339,'All Control Scores'!M344,'All Control Scores'!M349,'All Control Scores'!M374)</f>
        <v>0</v>
      </c>
      <c r="E7" s="1" t="s">
        <v>50</v>
      </c>
      <c r="F7" s="6">
        <f>AVERAGE('All Control Scores'!O194,'All Control Scores'!O276,'All Control Scores'!O277,'All Control Scores'!O328,'All Control Scores'!O329,'All Control Scores'!O331,'All Control Scores'!O333,'All Control Scores'!O334,'All Control Scores'!O335,'All Control Scores'!O336,'All Control Scores'!O383,'All Control Scores'!O387)</f>
        <v>0</v>
      </c>
      <c r="G7" s="6">
        <f>AVERAGE('All Control Scores'!P194,'All Control Scores'!P276,'All Control Scores'!P277,'All Control Scores'!P328,'All Control Scores'!P329,'All Control Scores'!P331,'All Control Scores'!P333,'All Control Scores'!P334,'All Control Scores'!P335,'All Control Scores'!P336,'All Control Scores'!P383,'All Control Scores'!P387)</f>
        <v>0</v>
      </c>
      <c r="I7" s="1" t="s">
        <v>87</v>
      </c>
      <c r="J7" s="6">
        <f>AVERAGE('All Control Scores'!R10,'All Control Scores'!R19,'All Control Scores'!R20,'All Control Scores'!R21,'All Control Scores'!R22,'All Control Scores'!R92,'All Control Scores'!R200)</f>
        <v>0</v>
      </c>
      <c r="K7" s="6">
        <f>AVERAGE('All Control Scores'!S10,'All Control Scores'!S19,'All Control Scores'!S20,'All Control Scores'!S21,'All Control Scores'!S22,'All Control Scores'!S92,'All Control Scores'!S200)</f>
        <v>0</v>
      </c>
      <c r="M7" s="1" t="s">
        <v>110</v>
      </c>
      <c r="N7" s="6">
        <f>AVERAGE('All Control Scores'!AA61,'All Control Scores'!AA126,'All Control Scores'!AA191,'All Control Scores'!AA206,'All Control Scores'!AA209,'All Control Scores'!AA210,'All Control Scores'!AA215,'All Control Scores'!AA272)</f>
        <v>0</v>
      </c>
      <c r="O7" s="6">
        <f>AVERAGE('All Control Scores'!AB61,'All Control Scores'!AB126,'All Control Scores'!AB191,'All Control Scores'!AB206,'All Control Scores'!AB209,'All Control Scores'!AB210,'All Control Scores'!AB215,'All Control Scores'!AB272)</f>
        <v>0</v>
      </c>
      <c r="Q7" s="1" t="s">
        <v>1426</v>
      </c>
      <c r="R7" s="6">
        <f>AVERAGE('All Control Scores'!X32,'All Control Scores'!X125,'All Control Scores'!X129,'All Control Scores'!X179,'All Control Scores'!X181,'All Control Scores'!X245,'All Control Scores'!X305)</f>
        <v>0</v>
      </c>
      <c r="S7" s="6">
        <f>AVERAGE('All Control Scores'!Y32,'All Control Scores'!Y125,'All Control Scores'!Y129,'All Control Scores'!Y179,'All Control Scores'!Y181,'All Control Scores'!Y245,'All Control Scores'!Y305)</f>
        <v>0</v>
      </c>
    </row>
    <row r="8" spans="1:19" x14ac:dyDescent="0.2">
      <c r="A8" s="1" t="s">
        <v>72</v>
      </c>
      <c r="B8" s="6">
        <f>AVERAGE('All Control Scores'!L286,'All Control Scores'!L287,'All Control Scores'!L294,'All Control Scores'!L325,'All Control Scores'!L326,'All Control Scores'!L327,'All Control Scores'!L331,'All Control Scores'!L333,'All Control Scores'!L334,'All Control Scores'!L335,'All Control Scores'!L336)</f>
        <v>0</v>
      </c>
      <c r="C8" s="6">
        <f>AVERAGE('All Control Scores'!M286,'All Control Scores'!M287,'All Control Scores'!M294,'All Control Scores'!M325,'All Control Scores'!M326,'All Control Scores'!M327,'All Control Scores'!M331,'All Control Scores'!M333,'All Control Scores'!M334,'All Control Scores'!M335,'All Control Scores'!M336)</f>
        <v>0</v>
      </c>
      <c r="E8" s="1" t="s">
        <v>51</v>
      </c>
      <c r="F8" s="6">
        <f>AVERAGE('All Control Scores'!O204,'All Control Scores'!O209,'All Control Scores'!O210,'All Control Scores'!O213,'All Control Scores'!O214,'All Control Scores'!O215,'All Control Scores'!O217)</f>
        <v>0</v>
      </c>
      <c r="G8" s="6">
        <f>AVERAGE('All Control Scores'!P204,'All Control Scores'!P209,'All Control Scores'!P210,'All Control Scores'!P213,'All Control Scores'!P214,'All Control Scores'!P215,'All Control Scores'!P217)</f>
        <v>0</v>
      </c>
      <c r="I8" s="1" t="s">
        <v>88</v>
      </c>
      <c r="J8" s="6">
        <f>AVERAGE('All Control Scores'!R9,'All Control Scores'!R10,'All Control Scores'!R11)</f>
        <v>0</v>
      </c>
      <c r="K8" s="6">
        <f>AVERAGE('All Control Scores'!S9,'All Control Scores'!S10,'All Control Scores'!S11)</f>
        <v>0</v>
      </c>
      <c r="M8" s="1" t="s">
        <v>111</v>
      </c>
      <c r="N8" s="6">
        <f>AVERAGE('All Control Scores'!AA289,'All Control Scores'!AA290,'All Control Scores'!AA291,'All Control Scores'!AA294,'All Control Scores'!AA296,'All Control Scores'!AA298,'All Control Scores'!AA300,'All Control Scores'!AA331,'All Control Scores'!AA336)</f>
        <v>0</v>
      </c>
      <c r="O8" s="6">
        <f>AVERAGE('All Control Scores'!AB289,'All Control Scores'!AB290,'All Control Scores'!AB291,'All Control Scores'!AB294,'All Control Scores'!AB296,'All Control Scores'!AB298,'All Control Scores'!AB300,'All Control Scores'!AB331,'All Control Scores'!AB336)</f>
        <v>0</v>
      </c>
      <c r="Q8" s="1" t="s">
        <v>1427</v>
      </c>
      <c r="R8" s="6">
        <f>AVERAGE('All Control Scores'!X290,'All Control Scores'!X291,'All Control Scores'!X292,'All Control Scores'!X293,'All Control Scores'!X296,'All Control Scores'!X315,'All Control Scores'!X317,'All Control Scores'!X323,'All Control Scores'!X330,'All Control Scores'!X387)</f>
        <v>0</v>
      </c>
      <c r="S8" s="6">
        <f>AVERAGE('All Control Scores'!Y290,'All Control Scores'!Y291,'All Control Scores'!Y292,'All Control Scores'!Y293,'All Control Scores'!Y296,'All Control Scores'!Y315,'All Control Scores'!Y317,'All Control Scores'!Y323,'All Control Scores'!Y330,'All Control Scores'!Y387)</f>
        <v>0</v>
      </c>
    </row>
    <row r="9" spans="1:19" x14ac:dyDescent="0.2">
      <c r="A9" s="1" t="s">
        <v>73</v>
      </c>
      <c r="B9" s="6">
        <f>AVERAGE('All Control Scores'!L210,'All Control Scores'!L285,'All Control Scores'!L287,'All Control Scores'!L289,'All Control Scores'!L292,'All Control Scores'!L293,'All Control Scores'!L318,'All Control Scores'!L323,'All Control Scores'!L336,'All Control Scores'!L362)</f>
        <v>0</v>
      </c>
      <c r="C9" s="6">
        <f>AVERAGE('All Control Scores'!M210,'All Control Scores'!M285,'All Control Scores'!M287,'All Control Scores'!M289,'All Control Scores'!M292,'All Control Scores'!M293,'All Control Scores'!M318,'All Control Scores'!M323,'All Control Scores'!M336,'All Control Scores'!M362)</f>
        <v>0</v>
      </c>
      <c r="E9" s="1" t="s">
        <v>52</v>
      </c>
      <c r="F9" s="6">
        <f>AVERAGE('All Control Scores'!O261,'All Control Scores'!O262,'All Control Scores'!O263,'All Control Scores'!O264,'All Control Scores'!O265,'All Control Scores'!O266,'All Control Scores'!O267,'All Control Scores'!O271)</f>
        <v>0</v>
      </c>
      <c r="G9" s="6">
        <f>AVERAGE('All Control Scores'!P261,'All Control Scores'!P262,'All Control Scores'!P263,'All Control Scores'!P264,'All Control Scores'!P265,'All Control Scores'!P266,'All Control Scores'!P267,'All Control Scores'!P271)</f>
        <v>0</v>
      </c>
      <c r="I9" s="1" t="s">
        <v>89</v>
      </c>
      <c r="J9" s="6">
        <f>AVERAGE('All Control Scores'!R95,'All Control Scores'!R96,'All Control Scores'!R99,'All Control Scores'!R103,'All Control Scores'!R105,'All Control Scores'!R106)</f>
        <v>0</v>
      </c>
      <c r="K9" s="6">
        <f>AVERAGE('All Control Scores'!S95,'All Control Scores'!S96,'All Control Scores'!S99,'All Control Scores'!S103,'All Control Scores'!S105,'All Control Scores'!S106)</f>
        <v>0</v>
      </c>
      <c r="M9" s="1" t="s">
        <v>112</v>
      </c>
      <c r="N9" s="6">
        <f>AVERAGE('All Control Scores'!AA147,'All Control Scores'!AA149,'All Control Scores'!AA153,'All Control Scores'!AA158,'All Control Scores'!AA159,'All Control Scores'!AA162,'All Control Scores'!AA163)</f>
        <v>0</v>
      </c>
      <c r="O9" s="6">
        <f>AVERAGE('All Control Scores'!AB147,'All Control Scores'!AB149,'All Control Scores'!AB153,'All Control Scores'!AB158,'All Control Scores'!AB159,'All Control Scores'!AB162,'All Control Scores'!AB163)</f>
        <v>0</v>
      </c>
      <c r="Q9" s="1" t="s">
        <v>1428</v>
      </c>
      <c r="R9" s="6">
        <f>AVERAGE('All Control Scores'!X297,'All Control Scores'!X400)</f>
        <v>0</v>
      </c>
      <c r="S9" s="6">
        <f>AVERAGE('All Control Scores'!Y297,'All Control Scores'!Y400)</f>
        <v>0</v>
      </c>
    </row>
    <row r="10" spans="1:19" x14ac:dyDescent="0.2">
      <c r="A10" s="1" t="s">
        <v>74</v>
      </c>
      <c r="B10" s="6">
        <f>AVERAGE('All Control Scores'!L197,'All Control Scores'!L198,'All Control Scores'!L200,'All Control Scores'!L208)</f>
        <v>0</v>
      </c>
      <c r="C10" s="6">
        <f>AVERAGE('All Control Scores'!M197,'All Control Scores'!M198,'All Control Scores'!M200,'All Control Scores'!M208)</f>
        <v>0</v>
      </c>
      <c r="E10" s="1" t="s">
        <v>53</v>
      </c>
      <c r="F10" s="6">
        <f>AVERAGE('All Control Scores'!O195,'All Control Scores'!O196,'All Control Scores'!O219,'All Control Scores'!O368,'All Control Scores'!O369,'All Control Scores'!O373,'All Control Scores'!O374,'All Control Scores'!O376,'All Control Scores'!O378,'All Control Scores'!O379)</f>
        <v>0</v>
      </c>
      <c r="G10" s="6">
        <f>AVERAGE('All Control Scores'!P195,'All Control Scores'!P196,'All Control Scores'!P219,'All Control Scores'!P368,'All Control Scores'!P369,'All Control Scores'!P373,'All Control Scores'!P374,'All Control Scores'!P376,'All Control Scores'!P378,'All Control Scores'!P379)</f>
        <v>0</v>
      </c>
      <c r="I10" s="1" t="s">
        <v>90</v>
      </c>
      <c r="J10" s="6">
        <f>AVERAGE('All Control Scores'!R126,'All Control Scores'!R127,'All Control Scores'!R286,'All Control Scores'!R289,'All Control Scores'!R293,'All Control Scores'!R296,'All Control Scores'!R298,'All Control Scores'!R315,'All Control Scores'!R359,'All Control Scores'!R365,'All Control Scores'!R383,'All Control Scores'!R384,'All Control Scores'!R385,'All Control Scores'!R387)</f>
        <v>0</v>
      </c>
      <c r="K10" s="6">
        <f>AVERAGE('All Control Scores'!S126,'All Control Scores'!S127,'All Control Scores'!S286,'All Control Scores'!S289,'All Control Scores'!S293,'All Control Scores'!S296,'All Control Scores'!S298,'All Control Scores'!S315,'All Control Scores'!S359,'All Control Scores'!S365,'All Control Scores'!S383,'All Control Scores'!S384,'All Control Scores'!S385,'All Control Scores'!S387)</f>
        <v>0</v>
      </c>
      <c r="M10" s="1" t="s">
        <v>113</v>
      </c>
      <c r="N10" s="6">
        <f>AVERAGE('All Control Scores'!AA131,'All Control Scores'!AA137,'All Control Scores'!AA234,'All Control Scores'!AA330,'All Control Scores'!AA336)</f>
        <v>0</v>
      </c>
      <c r="O10" s="6">
        <f>AVERAGE('All Control Scores'!AB131,'All Control Scores'!AB137,'All Control Scores'!AB234,'All Control Scores'!AB330,'All Control Scores'!AB336)</f>
        <v>0</v>
      </c>
      <c r="Q10" s="1" t="s">
        <v>1429</v>
      </c>
      <c r="R10" s="6">
        <f>AVERAGE('All Control Scores'!X129,'All Control Scores'!X130,'All Control Scores'!X132,'All Control Scores'!X135,'All Control Scores'!X136,'All Control Scores'!X137,'All Control Scores'!X138)</f>
        <v>0</v>
      </c>
      <c r="S10" s="6">
        <f>AVERAGE('All Control Scores'!Y129,'All Control Scores'!Y130,'All Control Scores'!Y132,'All Control Scores'!Y135,'All Control Scores'!Y136,'All Control Scores'!Y137,'All Control Scores'!Y138)</f>
        <v>0</v>
      </c>
    </row>
    <row r="11" spans="1:19" x14ac:dyDescent="0.2">
      <c r="A11" s="1" t="s">
        <v>75</v>
      </c>
      <c r="B11" s="6">
        <f>AVERAGE('All Control Scores'!L261,'All Control Scores'!L262,'All Control Scores'!L264,'All Control Scores'!L265,'All Control Scores'!L266,'All Control Scores'!L271,'All Control Scores'!L280,'All Control Scores'!L373,'All Control Scores'!L375)</f>
        <v>0</v>
      </c>
      <c r="C11" s="6">
        <f>AVERAGE('All Control Scores'!M261,'All Control Scores'!M262,'All Control Scores'!M264,'All Control Scores'!M265,'All Control Scores'!M266,'All Control Scores'!M271,'All Control Scores'!M280,'All Control Scores'!M373,'All Control Scores'!M375)</f>
        <v>0</v>
      </c>
      <c r="E11" s="1" t="s">
        <v>54</v>
      </c>
      <c r="F11" s="6">
        <f>AVERAGE('All Control Scores'!O220,'All Control Scores'!O221,'All Control Scores'!O230,'All Control Scores'!O231,'All Control Scores'!O232,'All Control Scores'!O234,'All Control Scores'!O235,'All Control Scores'!O280,'All Control Scores'!O375)</f>
        <v>0</v>
      </c>
      <c r="G11" s="6">
        <f>AVERAGE('All Control Scores'!P220,'All Control Scores'!P221,'All Control Scores'!P230,'All Control Scores'!P231,'All Control Scores'!P232,'All Control Scores'!P234,'All Control Scores'!P235,'All Control Scores'!P280,'All Control Scores'!P375)</f>
        <v>0</v>
      </c>
      <c r="I11" s="1" t="s">
        <v>91</v>
      </c>
      <c r="J11" s="6">
        <f>AVERAGE('All Control Scores'!R35,'All Control Scores'!R36,'All Control Scores'!R37,'All Control Scores'!R38,'All Control Scores'!R41,'All Control Scores'!R332)</f>
        <v>0</v>
      </c>
      <c r="K11" s="6">
        <f>AVERAGE('All Control Scores'!S35,'All Control Scores'!S36,'All Control Scores'!S37,'All Control Scores'!S38,'All Control Scores'!S41,'All Control Scores'!S332)</f>
        <v>0</v>
      </c>
      <c r="M11" s="1" t="s">
        <v>114</v>
      </c>
      <c r="N11" s="6">
        <f>AVERAGE('All Control Scores'!AA129,'All Control Scores'!AA134,'All Control Scores'!AA244,'All Control Scores'!AA245,'All Control Scores'!AA246,'All Control Scores'!AA247,'All Control Scores'!AA315)</f>
        <v>0</v>
      </c>
      <c r="O11" s="6">
        <f>AVERAGE('All Control Scores'!AB129,'All Control Scores'!AB134,'All Control Scores'!AB244,'All Control Scores'!AB245,'All Control Scores'!AB246,'All Control Scores'!AB247,'All Control Scores'!AB315)</f>
        <v>0</v>
      </c>
      <c r="Q11" s="1" t="s">
        <v>1430</v>
      </c>
      <c r="R11" s="6">
        <f>AVERAGE('All Control Scores'!X4,'All Control Scores'!X25,'All Control Scores'!X61,'All Control Scores'!X191,'All Control Scores'!X230,'All Control Scores'!X256,'All Control Scores'!X261,'All Control Scores'!X262,'All Control Scores'!X263,'All Control Scores'!X264,'All Control Scores'!X269,'All Control Scores'!X406,'All Control Scores'!X407)</f>
        <v>0</v>
      </c>
      <c r="S11" s="6">
        <f>AVERAGE('All Control Scores'!Y4,'All Control Scores'!Y25,'All Control Scores'!Y61,'All Control Scores'!Y191,'All Control Scores'!Y230,'All Control Scores'!Y256,'All Control Scores'!Y261,'All Control Scores'!Y262,'All Control Scores'!Y263,'All Control Scores'!Y264,'All Control Scores'!Y269,'All Control Scores'!Y406,'All Control Scores'!Y407)</f>
        <v>0</v>
      </c>
    </row>
    <row r="12" spans="1:19" x14ac:dyDescent="0.2">
      <c r="A12" s="1" t="s">
        <v>53</v>
      </c>
      <c r="B12" s="6">
        <f>AVERAGE('All Control Scores'!L195,'All Control Scores'!L196,'All Control Scores'!L368,'All Control Scores'!L374,'All Control Scores'!L376,'All Control Scores'!L378,'All Control Scores'!L379)</f>
        <v>0</v>
      </c>
      <c r="C12" s="6">
        <f>AVERAGE('All Control Scores'!M195,'All Control Scores'!M196,'All Control Scores'!M368,'All Control Scores'!M374,'All Control Scores'!M376,'All Control Scores'!M378,'All Control Scores'!M379)</f>
        <v>0</v>
      </c>
      <c r="E12" s="1" t="s">
        <v>55</v>
      </c>
      <c r="F12" s="6">
        <f>AVERAGE('All Control Scores'!O205,'All Control Scores'!O206,'All Control Scores'!O236,'All Control Scores'!O237,'All Control Scores'!O351)</f>
        <v>0</v>
      </c>
      <c r="G12" s="6">
        <f>AVERAGE('All Control Scores'!P205,'All Control Scores'!P206,'All Control Scores'!P236,'All Control Scores'!P237,'All Control Scores'!P351)</f>
        <v>0</v>
      </c>
      <c r="I12" s="1" t="s">
        <v>92</v>
      </c>
      <c r="J12" s="6">
        <f>AVERAGE('All Control Scores'!R4,'All Control Scores'!R282,'All Control Scores'!R283,'All Control Scores'!R315,'All Control Scores'!R319,'All Control Scores'!R320,'All Control Scores'!R341,'All Control Scores'!R350,'All Control Scores'!R406,'All Control Scores'!R407)</f>
        <v>0</v>
      </c>
      <c r="K12" s="6">
        <f>AVERAGE('All Control Scores'!S4,'All Control Scores'!S282,'All Control Scores'!S283,'All Control Scores'!S315,'All Control Scores'!S319,'All Control Scores'!S320,'All Control Scores'!S341,'All Control Scores'!S350,'All Control Scores'!S406,'All Control Scores'!S407)</f>
        <v>0</v>
      </c>
      <c r="M12" s="1" t="s">
        <v>115</v>
      </c>
      <c r="N12" s="6">
        <f>AVERAGE('All Control Scores'!AA123,'All Control Scores'!AA293)</f>
        <v>0</v>
      </c>
      <c r="O12" s="6">
        <f>AVERAGE('All Control Scores'!AB123,'All Control Scores'!AB293)</f>
        <v>0</v>
      </c>
      <c r="Q12" s="1" t="s">
        <v>1431</v>
      </c>
      <c r="R12" s="6">
        <f>AVERAGE('All Control Scores'!X95,'All Control Scores'!X98,'All Control Scores'!X378,'All Control Scores'!X383,'All Control Scores'!X384,'All Control Scores'!X387)</f>
        <v>0</v>
      </c>
      <c r="S12" s="6">
        <f>AVERAGE('All Control Scores'!Y95,'All Control Scores'!Y98,'All Control Scores'!Y378,'All Control Scores'!Y383,'All Control Scores'!Y384,'All Control Scores'!Y387)</f>
        <v>0</v>
      </c>
    </row>
    <row r="13" spans="1:19" x14ac:dyDescent="0.2">
      <c r="A13" s="1" t="s">
        <v>54</v>
      </c>
      <c r="B13" s="6">
        <f>AVERAGE('All Control Scores'!L220,'All Control Scores'!L221,'All Control Scores'!L230,'All Control Scores'!L231,'All Control Scores'!L232,'All Control Scores'!L234)</f>
        <v>0</v>
      </c>
      <c r="C13" s="6">
        <f>AVERAGE('All Control Scores'!M220,'All Control Scores'!M221,'All Control Scores'!M230,'All Control Scores'!M231,'All Control Scores'!M232,'All Control Scores'!M234)</f>
        <v>0</v>
      </c>
      <c r="E13" s="1" t="s">
        <v>56</v>
      </c>
      <c r="F13" s="6">
        <f>AVERAGE('All Control Scores'!O256,'All Control Scores'!O257,'All Control Scores'!O258,'All Control Scores'!O259,'All Control Scores'!O260)</f>
        <v>0</v>
      </c>
      <c r="G13" s="6">
        <f>AVERAGE('All Control Scores'!P256,'All Control Scores'!P257,'All Control Scores'!P258,'All Control Scores'!P259,'All Control Scores'!P260)</f>
        <v>0</v>
      </c>
      <c r="I13" s="1" t="s">
        <v>93</v>
      </c>
      <c r="J13" s="6">
        <f>AVERAGE('All Control Scores'!R33,'All Control Scores'!R123,'All Control Scores'!R128,'All Control Scores'!R129,'All Control Scores'!R147,'All Control Scores'!R159,'All Control Scores'!R208,'All Control Scores'!R209,'All Control Scores'!R210,'All Control Scores'!R215,'All Control Scores'!R217,'All Control Scores'!R256,'All Control Scores'!R258,'All Control Scores'!R397)</f>
        <v>0</v>
      </c>
      <c r="K13" s="6">
        <f>AVERAGE('All Control Scores'!S33,'All Control Scores'!S123,'All Control Scores'!S128,'All Control Scores'!S129,'All Control Scores'!S147,'All Control Scores'!S159,'All Control Scores'!S208,'All Control Scores'!S209,'All Control Scores'!S210,'All Control Scores'!S215,'All Control Scores'!S217,'All Control Scores'!S256,'All Control Scores'!S258,'All Control Scores'!S397)</f>
        <v>0</v>
      </c>
      <c r="M13" s="1" t="s">
        <v>116</v>
      </c>
      <c r="N13" s="6">
        <f>AVERAGE('All Control Scores'!AA130,'All Control Scores'!AA131,'All Control Scores'!AA132,'All Control Scores'!AA133,'All Control Scores'!AA136,'All Control Scores'!AA141)</f>
        <v>0</v>
      </c>
      <c r="O13" s="6">
        <f>AVERAGE('All Control Scores'!AB130,'All Control Scores'!AB131,'All Control Scores'!AB132,'All Control Scores'!AB133,'All Control Scores'!AB136,'All Control Scores'!AB141)</f>
        <v>0</v>
      </c>
      <c r="Q13" s="1" t="s">
        <v>1432</v>
      </c>
      <c r="R13" s="6">
        <f>AVERAGE('All Control Scores'!X398,'All Control Scores'!X408,'All Control Scores'!X410)</f>
        <v>0</v>
      </c>
      <c r="S13" s="6">
        <f>AVERAGE('All Control Scores'!Y398,'All Control Scores'!Y408,'All Control Scores'!Y410)</f>
        <v>0</v>
      </c>
    </row>
    <row r="14" spans="1:19" x14ac:dyDescent="0.2">
      <c r="A14" s="1" t="s">
        <v>76</v>
      </c>
      <c r="B14" s="6">
        <f>AVERAGE('All Control Scores'!L256,'All Control Scores'!L258,'All Control Scores'!L259,'All Control Scores'!L260)</f>
        <v>0</v>
      </c>
      <c r="C14" s="6">
        <f>AVERAGE('All Control Scores'!M256,'All Control Scores'!M258,'All Control Scores'!M259,'All Control Scores'!M260)</f>
        <v>0</v>
      </c>
      <c r="E14" s="1" t="s">
        <v>57</v>
      </c>
      <c r="F14" s="6">
        <f>AVERAGE('All Control Scores'!O336,'All Control Scores'!O339,'All Control Scores'!O340,'All Control Scores'!O341,'All Control Scores'!O342,'All Control Scores'!O385,'All Control Scores'!O387)</f>
        <v>0</v>
      </c>
      <c r="G14" s="6">
        <f>AVERAGE('All Control Scores'!P336,'All Control Scores'!P339,'All Control Scores'!P340,'All Control Scores'!P341,'All Control Scores'!P342,'All Control Scores'!P385,'All Control Scores'!P387)</f>
        <v>0</v>
      </c>
      <c r="I14" s="1" t="s">
        <v>94</v>
      </c>
      <c r="J14" s="6">
        <f>AVERAGE('All Control Scores'!R262,'All Control Scores'!R263,'All Control Scores'!R359,'All Control Scores'!R365)</f>
        <v>0</v>
      </c>
      <c r="K14" s="6">
        <f>AVERAGE('All Control Scores'!S262,'All Control Scores'!S263,'All Control Scores'!S359,'All Control Scores'!S365)</f>
        <v>0</v>
      </c>
      <c r="M14" s="1" t="s">
        <v>117</v>
      </c>
      <c r="N14" s="6">
        <f>AVERAGE('All Control Scores'!AA146)</f>
        <v>0</v>
      </c>
      <c r="O14" s="6">
        <f>AVERAGE('All Control Scores'!AB146)</f>
        <v>0</v>
      </c>
      <c r="Q14" s="1" t="s">
        <v>1433</v>
      </c>
      <c r="R14" s="6">
        <f>AVERAGE('All Control Scores'!X96,'All Control Scores'!X104)</f>
        <v>0</v>
      </c>
      <c r="S14" s="6">
        <f>AVERAGE('All Control Scores'!Y96,'All Control Scores'!Y104)</f>
        <v>0</v>
      </c>
    </row>
    <row r="15" spans="1:19" x14ac:dyDescent="0.2">
      <c r="A15" s="1" t="s">
        <v>77</v>
      </c>
      <c r="B15" s="6">
        <f>AVERAGE('All Control Scores'!L222,'All Control Scores'!L342,'All Control Scores'!L344,'All Control Scores'!L381,'All Control Scores'!L383,'All Control Scores'!L384,'All Control Scores'!L385,'All Control Scores'!L393,'All Control Scores'!L394)</f>
        <v>0</v>
      </c>
      <c r="C15" s="6">
        <f>AVERAGE('All Control Scores'!M222,'All Control Scores'!M342,'All Control Scores'!M344,'All Control Scores'!M381,'All Control Scores'!M383,'All Control Scores'!M384,'All Control Scores'!M385,'All Control Scores'!M393,'All Control Scores'!M394)</f>
        <v>0</v>
      </c>
      <c r="E15" s="1" t="s">
        <v>58</v>
      </c>
      <c r="F15" s="6">
        <f>AVERAGE('All Control Scores'!O205,'All Control Scores'!O216,'All Control Scores'!O343,'All Control Scores'!O345,'All Control Scores'!O346,'All Control Scores'!O347,'All Control Scores'!O349,'All Control Scores'!O352,'All Control Scores'!O354,'All Control Scores'!O355,'All Control Scores'!O362,'All Control Scores'!O364,'All Control Scores'!O368,'All Control Scores'!O372)</f>
        <v>0</v>
      </c>
      <c r="G15" s="6">
        <f>AVERAGE('All Control Scores'!P205,'All Control Scores'!P216,'All Control Scores'!P343,'All Control Scores'!P345,'All Control Scores'!P346,'All Control Scores'!P347,'All Control Scores'!P349,'All Control Scores'!P352,'All Control Scores'!P354,'All Control Scores'!P355,'All Control Scores'!P362,'All Control Scores'!P364,'All Control Scores'!P368,'All Control Scores'!P372)</f>
        <v>0</v>
      </c>
      <c r="I15" s="1" t="s">
        <v>95</v>
      </c>
      <c r="J15" s="6">
        <f>AVERAGE('All Control Scores'!R4,'All Control Scores'!R245,'All Control Scores'!R262,'All Control Scores'!R263,'All Control Scores'!R266,'All Control Scores'!R315,'All Control Scores'!R321,'All Control Scores'!R385,'All Control Scores'!R387)</f>
        <v>0</v>
      </c>
      <c r="K15" s="6">
        <f>AVERAGE('All Control Scores'!S4,'All Control Scores'!S245,'All Control Scores'!S262,'All Control Scores'!S263,'All Control Scores'!S266,'All Control Scores'!S315,'All Control Scores'!S321,'All Control Scores'!S385,'All Control Scores'!S387)</f>
        <v>0</v>
      </c>
      <c r="M15" s="1" t="s">
        <v>118</v>
      </c>
      <c r="N15" s="6">
        <f>AVERAGE('All Control Scores'!AA18,'All Control Scores'!AA19,'All Control Scores'!AA23,'All Control Scores'!AA79,'All Control Scores'!AA92,'All Control Scores'!AA98,'All Control Scores'!AA188,'All Control Scores'!AA191,'All Control Scores'!AA200,'All Control Scores'!AA205,'All Control Scores'!AA208)</f>
        <v>0</v>
      </c>
      <c r="O15" s="6">
        <f>AVERAGE('All Control Scores'!AB18,'All Control Scores'!AB19,'All Control Scores'!AB23,'All Control Scores'!AB79,'All Control Scores'!AB92,'All Control Scores'!AB98,'All Control Scores'!AB188,'All Control Scores'!AB191,'All Control Scores'!AB200,'All Control Scores'!AB205,'All Control Scores'!AB208)</f>
        <v>0</v>
      </c>
      <c r="Q15" s="1" t="s">
        <v>1434</v>
      </c>
      <c r="R15" s="6">
        <f>AVERAGE('All Control Scores'!X147,'All Control Scores'!X149,'All Control Scores'!X150,'All Control Scores'!X151,'All Control Scores'!X153,'All Control Scores'!X159)</f>
        <v>0</v>
      </c>
      <c r="S15" s="6">
        <f>AVERAGE('All Control Scores'!Y147,'All Control Scores'!Y149,'All Control Scores'!Y150,'All Control Scores'!Y151,'All Control Scores'!Y153,'All Control Scores'!Y159)</f>
        <v>0</v>
      </c>
    </row>
    <row r="16" spans="1:19" x14ac:dyDescent="0.2">
      <c r="A16" s="1" t="s">
        <v>78</v>
      </c>
      <c r="B16" s="6">
        <f>AVERAGE('All Control Scores'!L216,'All Control Scores'!L242,'All Control Scores'!L265,'All Control Scores'!L267,'All Control Scores'!L343,'All Control Scores'!L352,'All Control Scores'!L354,'All Control Scores'!L370,'All Control Scores'!L381,'All Control Scores'!L387)</f>
        <v>0</v>
      </c>
      <c r="C16" s="6">
        <f>AVERAGE('All Control Scores'!M216,'All Control Scores'!M242,'All Control Scores'!M265,'All Control Scores'!M267,'All Control Scores'!M343,'All Control Scores'!M352,'All Control Scores'!M354,'All Control Scores'!M370,'All Control Scores'!M381,'All Control Scores'!M387)</f>
        <v>0</v>
      </c>
      <c r="E16" s="1" t="s">
        <v>59</v>
      </c>
      <c r="F16" s="6">
        <f>AVERAGE('All Control Scores'!O238,'All Control Scores'!O243,'All Control Scores'!O244,'All Control Scores'!O245,'All Control Scores'!O301,'All Control Scores'!O302,'All Control Scores'!O313,'All Control Scores'!O348,'All Control Scores'!O350,'All Control Scores'!O353)</f>
        <v>0</v>
      </c>
      <c r="G16" s="6">
        <f>AVERAGE('All Control Scores'!P238,'All Control Scores'!P243,'All Control Scores'!P244,'All Control Scores'!P245,'All Control Scores'!P301,'All Control Scores'!P302,'All Control Scores'!P313,'All Control Scores'!P348,'All Control Scores'!P350,'All Control Scores'!P353)</f>
        <v>0</v>
      </c>
      <c r="I16" s="1" t="s">
        <v>96</v>
      </c>
      <c r="J16" s="6">
        <f>AVERAGE('All Control Scores'!R161,'All Control Scores'!R265,'All Control Scores'!R266,'All Control Scores'!R386)</f>
        <v>0</v>
      </c>
      <c r="K16" s="6">
        <f>AVERAGE('All Control Scores'!S161,'All Control Scores'!S265,'All Control Scores'!S266,'All Control Scores'!S386)</f>
        <v>0</v>
      </c>
      <c r="M16" s="1" t="s">
        <v>119</v>
      </c>
      <c r="N16" s="6">
        <f>AVERAGE('All Control Scores'!AA24,'All Control Scores'!AA33,'All Control Scores'!AA84,'All Control Scores'!AA85,'All Control Scores'!AA208,'All Control Scores'!AA410)</f>
        <v>0</v>
      </c>
      <c r="O16" s="6">
        <f>AVERAGE('All Control Scores'!AB24,'All Control Scores'!AB33,'All Control Scores'!AB84,'All Control Scores'!AB85,'All Control Scores'!AB208,'All Control Scores'!AB410)</f>
        <v>0</v>
      </c>
      <c r="Q16" s="1" t="s">
        <v>1435</v>
      </c>
      <c r="R16" s="6">
        <f>AVERAGE('All Control Scores'!X143,'All Control Scores'!X146)</f>
        <v>0</v>
      </c>
      <c r="S16" s="6">
        <f>AVERAGE('All Control Scores'!Y143,'All Control Scores'!Y146)</f>
        <v>0</v>
      </c>
    </row>
    <row r="17" spans="1:19" x14ac:dyDescent="0.2">
      <c r="A17" s="1" t="s">
        <v>79</v>
      </c>
      <c r="B17" s="6">
        <f>AVERAGE('All Control Scores'!L36,'All Control Scores'!L41,'All Control Scores'!L42,'All Control Scores'!L43,'All Control Scores'!L44,'All Control Scores'!L45,'All Control Scores'!L46,'All Control Scores'!L47,'All Control Scores'!L48)</f>
        <v>0</v>
      </c>
      <c r="C17" s="6">
        <f>AVERAGE('All Control Scores'!M36,'All Control Scores'!M41,'All Control Scores'!M42,'All Control Scores'!M43,'All Control Scores'!M44,'All Control Scores'!M45,'All Control Scores'!M46,'All Control Scores'!M47,'All Control Scores'!M48)</f>
        <v>0</v>
      </c>
      <c r="E17" s="1" t="s">
        <v>60</v>
      </c>
      <c r="F17" s="6">
        <f>AVERAGE('All Control Scores'!O222,'All Control Scores'!O239,'All Control Scores'!O282,'All Control Scores'!O283,'All Control Scores'!O308,'All Control Scores'!O310,'All Control Scores'!O315,'All Control Scores'!O319,'All Control Scores'!O383,'All Control Scores'!O384,'All Control Scores'!O387,'All Control Scores'!O388)</f>
        <v>0</v>
      </c>
      <c r="G17" s="6">
        <f>AVERAGE('All Control Scores'!P222,'All Control Scores'!P239,'All Control Scores'!P282,'All Control Scores'!P283,'All Control Scores'!P308,'All Control Scores'!P310,'All Control Scores'!P315,'All Control Scores'!P319,'All Control Scores'!P383,'All Control Scores'!P384,'All Control Scores'!P387,'All Control Scores'!P388)</f>
        <v>0</v>
      </c>
      <c r="I17" s="1" t="s">
        <v>97</v>
      </c>
      <c r="J17" s="6">
        <f>AVERAGE('All Control Scores'!R104,'All Control Scores'!R128,'All Control Scores'!R200,'All Control Scores'!R230,'All Control Scores'!R262,'All Control Scores'!R263,'All Control Scores'!R264,'All Control Scores'!R352)</f>
        <v>0</v>
      </c>
      <c r="K17" s="6">
        <f>AVERAGE('All Control Scores'!S104,'All Control Scores'!S128,'All Control Scores'!S200,'All Control Scores'!S230,'All Control Scores'!S262,'All Control Scores'!S263,'All Control Scores'!S264,'All Control Scores'!S352)</f>
        <v>0</v>
      </c>
      <c r="M17" s="1" t="s">
        <v>120</v>
      </c>
      <c r="N17" s="6">
        <f>AVERAGE('All Control Scores'!AA19,'All Control Scores'!AA22,'All Control Scores'!AA266)</f>
        <v>0</v>
      </c>
      <c r="O17" s="6">
        <f>AVERAGE('All Control Scores'!AB19,'All Control Scores'!AB22,'All Control Scores'!AB266)</f>
        <v>0</v>
      </c>
      <c r="Q17" s="1" t="s">
        <v>1436</v>
      </c>
      <c r="R17" s="6">
        <f>AVERAGE('All Control Scores'!X11,'All Control Scores'!X79)</f>
        <v>0</v>
      </c>
      <c r="S17" s="6">
        <f>AVERAGE('All Control Scores'!Y11,'All Control Scores'!Y79)</f>
        <v>0</v>
      </c>
    </row>
    <row r="18" spans="1:19" x14ac:dyDescent="0.2">
      <c r="A18" s="1" t="s">
        <v>80</v>
      </c>
      <c r="B18" s="6">
        <f>AVERAGE('All Control Scores'!L94,'All Control Scores'!L95,'All Control Scores'!L98,'All Control Scores'!L99,'All Control Scores'!L101,'All Control Scores'!L102,'All Control Scores'!L103,'All Control Scores'!L104,'All Control Scores'!L106,'All Control Scores'!L109)</f>
        <v>0</v>
      </c>
      <c r="C18" s="6">
        <f>AVERAGE('All Control Scores'!M94,'All Control Scores'!M95,'All Control Scores'!M98,'All Control Scores'!M99,'All Control Scores'!M101,'All Control Scores'!M102,'All Control Scores'!M103,'All Control Scores'!M104,'All Control Scores'!M106,'All Control Scores'!M109)</f>
        <v>0</v>
      </c>
      <c r="E18" s="1" t="s">
        <v>61</v>
      </c>
      <c r="F18" s="6">
        <f>AVERAGE('All Control Scores'!O223,'All Control Scores'!O224,'All Control Scores'!O225,'All Control Scores'!O240,'All Control Scores'!O389,'All Control Scores'!O390,'All Control Scores'!O391,'All Control Scores'!O393,'All Control Scores'!O394,'All Control Scores'!O395)</f>
        <v>0</v>
      </c>
      <c r="G18" s="6">
        <f>AVERAGE('All Control Scores'!P223,'All Control Scores'!P224,'All Control Scores'!P225,'All Control Scores'!P240,'All Control Scores'!P389,'All Control Scores'!P390,'All Control Scores'!P391,'All Control Scores'!P393,'All Control Scores'!P394,'All Control Scores'!P395)</f>
        <v>0</v>
      </c>
      <c r="I18" s="1" t="s">
        <v>98</v>
      </c>
      <c r="J18" s="6">
        <f>AVERAGE('All Control Scores'!R150,'All Control Scores'!R154,'All Control Scores'!R156,'All Control Scores'!R157)</f>
        <v>0</v>
      </c>
      <c r="K18" s="6">
        <f>AVERAGE('All Control Scores'!S150,'All Control Scores'!S154,'All Control Scores'!S156,'All Control Scores'!S157)</f>
        <v>0</v>
      </c>
      <c r="M18" s="1" t="s">
        <v>121</v>
      </c>
      <c r="N18" s="6">
        <f>AVERAGE('All Control Scores'!AA229,'All Control Scores'!AA230,'All Control Scores'!AA297,'All Control Scores'!AA301,'All Control Scores'!AA302,'All Control Scores'!AA307,'All Control Scores'!AA315,'All Control Scores'!AA319,'All Control Scores'!AA320,'All Control Scores'!AA324,'All Control Scores'!AA331,'All Control Scores'!AA344,'All Control Scores'!AA346,'All Control Scores'!AA347,'All Control Scores'!AA349,'All Control Scores'!AA354,'All Control Scores'!AA355,'All Control Scores'!AA360,'All Control Scores'!AA364,'All Control Scores'!AA366,'All Control Scores'!AA367,'All Control Scores'!AA368,'All Control Scores'!AA369,'All Control Scores'!AA370,'All Control Scores'!AA374,'All Control Scores'!AA383,'All Control Scores'!AA384,'All Control Scores'!AA387,'All Control Scores'!AA398)</f>
        <v>0</v>
      </c>
      <c r="O18" s="6">
        <f>AVERAGE('All Control Scores'!AB229,'All Control Scores'!AB230,'All Control Scores'!AB297,'All Control Scores'!AB301,'All Control Scores'!AB302,'All Control Scores'!AB307,'All Control Scores'!AB315,'All Control Scores'!AB319,'All Control Scores'!AB320,'All Control Scores'!AB324,'All Control Scores'!AB331,'All Control Scores'!AB344,'All Control Scores'!AB346,'All Control Scores'!AB347,'All Control Scores'!AB349,'All Control Scores'!AB354,'All Control Scores'!AB355,'All Control Scores'!AB360,'All Control Scores'!AB364,'All Control Scores'!AB366,'All Control Scores'!AB367,'All Control Scores'!AB368,'All Control Scores'!AB369,'All Control Scores'!AB370,'All Control Scores'!AB374,'All Control Scores'!AB383,'All Control Scores'!AB384,'All Control Scores'!AB387,'All Control Scores'!AB398)</f>
        <v>0</v>
      </c>
      <c r="Q18" s="1"/>
      <c r="R18" s="6"/>
      <c r="S18" s="6"/>
    </row>
    <row r="19" spans="1:19" x14ac:dyDescent="0.2">
      <c r="A19" s="1" t="s">
        <v>64</v>
      </c>
      <c r="B19" s="6">
        <f>AVERAGE('All Control Scores'!L20,'All Control Scores'!L37,'All Control Scores'!L209,'All Control Scores'!L210,'All Control Scores'!L211,'All Control Scores'!L397,'All Control Scores'!L398,'All Control Scores'!L399,'All Control Scores'!L400,'All Control Scores'!L401,'All Control Scores'!L403,'All Control Scores'!L405,'All Control Scores'!L406,'All Control Scores'!L410,'All Control Scores'!L411,'All Control Scores'!L413,'All Control Scores'!L415)</f>
        <v>0</v>
      </c>
      <c r="C19" s="6">
        <f>AVERAGE('All Control Scores'!M20,'All Control Scores'!M37,'All Control Scores'!M209,'All Control Scores'!M210,'All Control Scores'!M211,'All Control Scores'!M397,'All Control Scores'!M398,'All Control Scores'!M399,'All Control Scores'!M400,'All Control Scores'!M401,'All Control Scores'!M403,'All Control Scores'!M405,'All Control Scores'!M406,'All Control Scores'!M410,'All Control Scores'!M411,'All Control Scores'!M413,'All Control Scores'!M415)</f>
        <v>0</v>
      </c>
      <c r="E19" s="1" t="s">
        <v>62</v>
      </c>
      <c r="F19" s="6">
        <f>AVERAGE('All Control Scores'!O226,'All Control Scores'!O278,'All Control Scores'!O279,'All Control Scores'!O285,'All Control Scores'!O286,'All Control Scores'!O287,'All Control Scores'!O289,'All Control Scores'!O290,'All Control Scores'!O291,'All Control Scores'!O293,'All Control Scores'!O294,'All Control Scores'!O295)</f>
        <v>0</v>
      </c>
      <c r="G19" s="6">
        <f>AVERAGE('All Control Scores'!P226,'All Control Scores'!P278,'All Control Scores'!P279,'All Control Scores'!P285,'All Control Scores'!P286,'All Control Scores'!P287,'All Control Scores'!P289,'All Control Scores'!P290,'All Control Scores'!P291,'All Control Scores'!P293,'All Control Scores'!P294,'All Control Scores'!P295)</f>
        <v>0</v>
      </c>
      <c r="I19" s="1" t="s">
        <v>99</v>
      </c>
      <c r="J19" s="6">
        <f>AVERAGE('All Control Scores'!R147)</f>
        <v>0</v>
      </c>
      <c r="K19" s="6">
        <f>AVERAGE('All Control Scores'!S147)</f>
        <v>0</v>
      </c>
      <c r="M19" s="1" t="s">
        <v>122</v>
      </c>
      <c r="N19" s="6">
        <f>AVERAGE('All Control Scores'!AA200,'All Control Scores'!AA230,'All Control Scores'!AA232,'All Control Scores'!AA266,'All Control Scores'!AA267,'All Control Scores'!AA352,'All Control Scores'!AA376,'All Control Scores'!AA377,'All Control Scores'!AA379,'All Control Scores'!AA415,'All Control Scores'!AA416)</f>
        <v>0</v>
      </c>
      <c r="O19" s="6">
        <f>AVERAGE('All Control Scores'!AB200,'All Control Scores'!AB230,'All Control Scores'!AB232,'All Control Scores'!AB266,'All Control Scores'!AB267,'All Control Scores'!AB352,'All Control Scores'!AB376,'All Control Scores'!AB377,'All Control Scores'!AB379,'All Control Scores'!AB415,'All Control Scores'!AB416)</f>
        <v>0</v>
      </c>
      <c r="Q19" s="1"/>
      <c r="R19" s="6"/>
      <c r="S19" s="6"/>
    </row>
    <row r="20" spans="1:19" ht="17" x14ac:dyDescent="0.2">
      <c r="A20" s="1" t="s">
        <v>81</v>
      </c>
      <c r="B20" s="6">
        <f>AVERAGE('All Control Scores'!L147,'All Control Scores'!L150,'All Control Scores'!L151,'All Control Scores'!L152,'All Control Scores'!L153,'All Control Scores'!L154,'All Control Scores'!L159,'All Control Scores'!L161,'All Control Scores'!L162)</f>
        <v>0</v>
      </c>
      <c r="C20" s="6">
        <f>AVERAGE('All Control Scores'!M147,'All Control Scores'!M150,'All Control Scores'!M151,'All Control Scores'!M152,'All Control Scores'!M153,'All Control Scores'!M154,'All Control Scores'!M159,'All Control Scores'!M161,'All Control Scores'!M162)</f>
        <v>0</v>
      </c>
      <c r="E20" s="1" t="s">
        <v>63</v>
      </c>
      <c r="F20" s="6">
        <f>AVERAGE('All Control Scores'!O36,'All Control Scores'!O41,'All Control Scores'!O42,'All Control Scores'!O43,'All Control Scores'!O44,'All Control Scores'!O45,'All Control Scores'!O46)</f>
        <v>0</v>
      </c>
      <c r="G20" s="6">
        <f>AVERAGE('All Control Scores'!P36,'All Control Scores'!P41,'All Control Scores'!P42,'All Control Scores'!P43,'All Control Scores'!P44,'All Control Scores'!P45,'All Control Scores'!P46)</f>
        <v>0</v>
      </c>
      <c r="I20" s="1" t="s">
        <v>100</v>
      </c>
      <c r="J20" s="6">
        <f>AVERAGE('All Control Scores'!R147,'All Control Scores'!R150,'All Control Scores'!R153,'All Control Scores'!R154,'All Control Scores'!R163)</f>
        <v>0</v>
      </c>
      <c r="K20" s="6">
        <f>AVERAGE('All Control Scores'!S147,'All Control Scores'!S150,'All Control Scores'!S153,'All Control Scores'!S154,'All Control Scores'!S163)</f>
        <v>0</v>
      </c>
      <c r="Q20" s="28" t="s">
        <v>1468</v>
      </c>
      <c r="R20" s="28" t="s">
        <v>1473</v>
      </c>
      <c r="S20" s="28" t="s">
        <v>1474</v>
      </c>
    </row>
    <row r="21" spans="1:19" x14ac:dyDescent="0.2">
      <c r="A21" s="1" t="s">
        <v>82</v>
      </c>
      <c r="B21" s="6">
        <f>AVERAGE('All Control Scores'!L84,'All Control Scores'!L93)</f>
        <v>0</v>
      </c>
      <c r="C21" s="6">
        <f>AVERAGE('All Control Scores'!M84,'All Control Scores'!M93)</f>
        <v>0</v>
      </c>
      <c r="E21" s="1" t="s">
        <v>64</v>
      </c>
      <c r="F21" s="6">
        <f>AVERAGE('All Control Scores'!O37,'All Control Scores'!O211,'All Control Scores'!O351,'All Control Scores'!O398,'All Control Scores'!O399,'All Control Scores'!O400,'All Control Scores'!O404,'All Control Scores'!O405,'All Control Scores'!O406,'All Control Scores'!O407,'All Control Scores'!O410,'All Control Scores'!O411)</f>
        <v>0</v>
      </c>
      <c r="G21" s="6">
        <f>AVERAGE('All Control Scores'!P37,'All Control Scores'!P211,'All Control Scores'!P351,'All Control Scores'!P398,'All Control Scores'!P399,'All Control Scores'!P400,'All Control Scores'!P404,'All Control Scores'!P405,'All Control Scores'!P406,'All Control Scores'!P407,'All Control Scores'!P410,'All Control Scores'!P411)</f>
        <v>0</v>
      </c>
      <c r="I21" s="1" t="s">
        <v>101</v>
      </c>
      <c r="J21" s="6">
        <f>AVERAGE('All Control Scores'!R148,'All Control Scores'!R156,'All Control Scores'!R161,'All Control Scores'!R411)</f>
        <v>0</v>
      </c>
      <c r="K21" s="6">
        <f>AVERAGE('All Control Scores'!S148,'All Control Scores'!S156,'All Control Scores'!S161,'All Control Scores'!S411)</f>
        <v>0</v>
      </c>
      <c r="Q21" s="1" t="s">
        <v>1469</v>
      </c>
      <c r="R21" s="6">
        <f>AVERAGE('All Control Scores'!U7,'All Control Scores'!U8,'All Control Scores'!U18,'All Control Scores'!U24,'All Control Scores'!U51,'All Control Scores'!U79,'All Control Scores'!U95,'All Control Scores'!U98,'All Control Scores'!U100,'All Control Scores'!U104,'All Control Scores'!U125,'All Control Scores'!U143,'All Control Scores'!U147,'All Control Scores'!U148,'All Control Scores'!U154,'All Control Scores'!U162,'All Control Scores'!U179,'All Control Scores'!U285,'All Control Scores'!U286,'All Control Scores'!U296,'All Control Scores'!U305,'All Control Scores'!U309,'All Control Scores'!U310,'All Control Scores'!U315,'All Control Scores'!U322)</f>
        <v>0</v>
      </c>
      <c r="S21" s="6">
        <f>AVERAGE('All Control Scores'!V7,'All Control Scores'!V8,'All Control Scores'!V18,'All Control Scores'!V24,'All Control Scores'!V51,'All Control Scores'!V79,'All Control Scores'!V95,'All Control Scores'!V98,'All Control Scores'!V100,'All Control Scores'!V104,'All Control Scores'!V125,'All Control Scores'!V143,'All Control Scores'!V147,'All Control Scores'!V148,'All Control Scores'!V154,'All Control Scores'!V162,'All Control Scores'!V179,'All Control Scores'!V285,'All Control Scores'!V286,'All Control Scores'!V296,'All Control Scores'!V305,'All Control Scores'!V309,'All Control Scores'!V310,'All Control Scores'!V315,'All Control Scores'!V322)</f>
        <v>0</v>
      </c>
    </row>
    <row r="22" spans="1:19" x14ac:dyDescent="0.2">
      <c r="E22" s="1" t="s">
        <v>65</v>
      </c>
      <c r="F22" s="6">
        <f>AVERAGE('All Control Scores'!O147,'All Control Scores'!O150,'All Control Scores'!O151,'All Control Scores'!O153,'All Control Scores'!O154,'All Control Scores'!O159,'All Control Scores'!O160,'All Control Scores'!O161)</f>
        <v>0</v>
      </c>
      <c r="G22" s="6">
        <f>AVERAGE('All Control Scores'!P147,'All Control Scores'!P150,'All Control Scores'!P151,'All Control Scores'!P153,'All Control Scores'!P154,'All Control Scores'!P159,'All Control Scores'!P160,'All Control Scores'!P161)</f>
        <v>0</v>
      </c>
      <c r="I22" s="1" t="s">
        <v>102</v>
      </c>
      <c r="J22" s="6">
        <f>AVERAGE('All Control Scores'!R147,'All Control Scores'!R208)</f>
        <v>0</v>
      </c>
      <c r="K22" s="6">
        <f>AVERAGE('All Control Scores'!S147,'All Control Scores'!S208)</f>
        <v>0</v>
      </c>
      <c r="Q22" s="1" t="s">
        <v>1470</v>
      </c>
      <c r="R22" s="6">
        <f>AVERAGE('All Control Scores'!U28,'All Control Scores'!U36,'All Control Scores'!U123,'All Control Scores'!U124,'All Control Scores'!U156,'All Control Scores'!U357)</f>
        <v>0</v>
      </c>
      <c r="S22" s="6">
        <f>AVERAGE('All Control Scores'!V28,'All Control Scores'!V36,'All Control Scores'!V123,'All Control Scores'!V124,'All Control Scores'!V156,'All Control Scores'!V357)</f>
        <v>0</v>
      </c>
    </row>
    <row r="23" spans="1:19" x14ac:dyDescent="0.2">
      <c r="E23" s="1" t="s">
        <v>66</v>
      </c>
      <c r="F23" s="6">
        <f>AVERAGE('All Control Scores'!O84,'All Control Scores'!O85,'All Control Scores'!O86,'All Control Scores'!O87,'All Control Scores'!O88,'All Control Scores'!O89,'All Control Scores'!O90)</f>
        <v>0</v>
      </c>
      <c r="G23" s="6">
        <f>AVERAGE('All Control Scores'!P84,'All Control Scores'!P85,'All Control Scores'!P86,'All Control Scores'!P87,'All Control Scores'!P88,'All Control Scores'!P89,'All Control Scores'!P90)</f>
        <v>0</v>
      </c>
      <c r="I23" s="1" t="s">
        <v>103</v>
      </c>
      <c r="J23" s="6">
        <f>AVERAGE('All Control Scores'!R162)</f>
        <v>0</v>
      </c>
      <c r="K23" s="6">
        <f>AVERAGE('All Control Scores'!S162)</f>
        <v>0</v>
      </c>
      <c r="Q23" s="1" t="s">
        <v>1471</v>
      </c>
      <c r="R23" s="6">
        <f>AVERAGE('All Control Scores'!U128,'All Control Scores'!U129,'All Control Scores'!U130,'All Control Scores'!U132,'All Control Scores'!U135,'All Control Scores'!U136,'All Control Scores'!U138,'All Control Scores'!U243)</f>
        <v>0</v>
      </c>
      <c r="S23" s="6">
        <f>AVERAGE('All Control Scores'!V128,'All Control Scores'!V129,'All Control Scores'!V130,'All Control Scores'!V132,'All Control Scores'!V135,'All Control Scores'!V136,'All Control Scores'!V138,'All Control Scores'!V243)</f>
        <v>0</v>
      </c>
    </row>
    <row r="24" spans="1:19" x14ac:dyDescent="0.2">
      <c r="I24" s="1" t="s">
        <v>104</v>
      </c>
      <c r="J24" s="6">
        <f>AVERAGE('All Control Scores'!R143)</f>
        <v>0</v>
      </c>
      <c r="K24" s="6">
        <f>AVERAGE('All Control Scores'!S143)</f>
        <v>0</v>
      </c>
      <c r="Q24" s="1" t="s">
        <v>1472</v>
      </c>
      <c r="R24" s="6">
        <f>AVERAGE('All Control Scores'!U4,'All Control Scores'!U61,'All Control Scores'!U185,'All Control Scores'!U200,'All Control Scores'!U209,'All Control Scores'!U230,'All Control Scores'!U256,'All Control Scores'!U261,'All Control Scores'!U262,'All Control Scores'!U263,'All Control Scores'!U264,'All Control Scores'!U296,'All Control Scores'!U314,'All Control Scores'!U315,'All Control Scores'!U317,'All Control Scores'!U350,'All Control Scores'!U368,'All Control Scores'!U387,'All Control Scores'!U397,'All Control Scores'!U398,'All Control Scores'!U400,'All Control Scores'!U406,'All Control Scores'!U408)</f>
        <v>0</v>
      </c>
      <c r="S24" s="6">
        <f>AVERAGE('All Control Scores'!V4,'All Control Scores'!V61,'All Control Scores'!V185,'All Control Scores'!V200,'All Control Scores'!V209,'All Control Scores'!V230,'All Control Scores'!V256,'All Control Scores'!V261,'All Control Scores'!V262,'All Control Scores'!V263,'All Control Scores'!V264,'All Control Scores'!V296,'All Control Scores'!V314,'All Control Scores'!V315,'All Control Scores'!V317,'All Control Scores'!V350,'All Control Scores'!V368,'All Control Scores'!V387,'All Control Scores'!V397,'All Control Scores'!V398,'All Control Scores'!V400,'All Control Scores'!V406,'All Control Scores'!V408)</f>
        <v>0</v>
      </c>
    </row>
    <row r="25" spans="1:19" x14ac:dyDescent="0.2">
      <c r="I25" s="1" t="s">
        <v>105</v>
      </c>
      <c r="J25" s="6">
        <f>AVERAGE('All Control Scores'!R144,'All Control Scores'!R145)</f>
        <v>0</v>
      </c>
      <c r="K25" s="6">
        <f>AVERAGE('All Control Scores'!S144,'All Control Scores'!S145)</f>
        <v>0</v>
      </c>
    </row>
    <row r="26" spans="1:19" x14ac:dyDescent="0.2">
      <c r="E26" s="1" t="s">
        <v>1395</v>
      </c>
      <c r="F26" s="6">
        <f>AVERAGE(F4:F23)</f>
        <v>0</v>
      </c>
      <c r="I26" s="1" t="s">
        <v>106</v>
      </c>
      <c r="J26" s="6">
        <f>AVERAGE('All Control Scores'!R154,'All Control Scores'!R163)</f>
        <v>0</v>
      </c>
      <c r="K26" s="6">
        <f>AVERAGE('All Control Scores'!S154,'All Control Scores'!S163)</f>
        <v>0</v>
      </c>
    </row>
    <row r="27" spans="1:19" x14ac:dyDescent="0.2">
      <c r="E27" s="1" t="s">
        <v>1396</v>
      </c>
      <c r="F27" s="6">
        <f>AVERAGE(G4:G8)</f>
        <v>0</v>
      </c>
    </row>
    <row r="28" spans="1:19" x14ac:dyDescent="0.2">
      <c r="E28" s="1" t="s">
        <v>1397</v>
      </c>
      <c r="F28" s="6">
        <f>AVERAGE(G9:G23)</f>
        <v>0</v>
      </c>
    </row>
    <row r="29" spans="1:19" x14ac:dyDescent="0.2">
      <c r="I29" s="1" t="s">
        <v>1398</v>
      </c>
      <c r="J29" s="6">
        <f>AVERAGE(J4:J9)</f>
        <v>0</v>
      </c>
      <c r="K29" s="6">
        <f>AVERAGE(K4:K9)</f>
        <v>0</v>
      </c>
    </row>
    <row r="30" spans="1:19" x14ac:dyDescent="0.2">
      <c r="I30" s="1" t="s">
        <v>1399</v>
      </c>
      <c r="J30" s="6">
        <f>AVERAGE(J10:J15)</f>
        <v>0</v>
      </c>
      <c r="K30" s="6">
        <f>AVERAGE(K10:K15)</f>
        <v>0</v>
      </c>
    </row>
    <row r="31" spans="1:19" x14ac:dyDescent="0.2">
      <c r="I31" s="1" t="s">
        <v>1400</v>
      </c>
      <c r="J31" s="6">
        <f>AVERAGE(J16:J18)</f>
        <v>0</v>
      </c>
      <c r="K31" s="6">
        <f>AVERAGE(K16:K18)</f>
        <v>0</v>
      </c>
    </row>
    <row r="32" spans="1:19" x14ac:dyDescent="0.2">
      <c r="I32" s="1" t="s">
        <v>1401</v>
      </c>
      <c r="J32" s="6">
        <f>AVERAGE(J19:J23)</f>
        <v>0</v>
      </c>
      <c r="K32" s="6">
        <f>AVERAGE(K19:K23)</f>
        <v>0</v>
      </c>
    </row>
    <row r="33" spans="9:11" x14ac:dyDescent="0.2">
      <c r="I33" s="1" t="s">
        <v>1402</v>
      </c>
      <c r="J33" s="6">
        <f>AVERAGE(J24:J26)</f>
        <v>0</v>
      </c>
      <c r="K33" s="6">
        <f>AVERAGE(K24:K26)</f>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6"/>
  <sheetViews>
    <sheetView zoomScaleNormal="100" workbookViewId="0">
      <selection activeCell="D4" sqref="D4"/>
    </sheetView>
  </sheetViews>
  <sheetFormatPr baseColWidth="10" defaultColWidth="8.83203125" defaultRowHeight="15" x14ac:dyDescent="0.2"/>
  <cols>
    <col min="2" max="2" width="123.1640625" customWidth="1"/>
    <col min="3" max="3" width="22.5" bestFit="1" customWidth="1"/>
    <col min="4" max="4" width="28.83203125" bestFit="1" customWidth="1"/>
    <col min="5" max="5" width="8.83203125" customWidth="1"/>
    <col min="6" max="7" width="9.1640625" hidden="1" customWidth="1"/>
  </cols>
  <sheetData>
    <row r="1" spans="1:4" ht="59.5" customHeight="1" x14ac:dyDescent="0.2">
      <c r="A1" s="37" t="s">
        <v>123</v>
      </c>
      <c r="B1" s="37"/>
      <c r="C1" s="37"/>
      <c r="D1" s="37"/>
    </row>
    <row r="5" spans="1:4" x14ac:dyDescent="0.2">
      <c r="C5" s="7" t="s">
        <v>124</v>
      </c>
      <c r="D5" s="12">
        <f>F35</f>
        <v>0</v>
      </c>
    </row>
    <row r="7" spans="1:4" x14ac:dyDescent="0.2">
      <c r="C7" s="10" t="s">
        <v>125</v>
      </c>
      <c r="D7" s="11">
        <f>G35</f>
        <v>1</v>
      </c>
    </row>
    <row r="20" spans="1:7" s="9" customFormat="1" ht="28.5" customHeight="1" x14ac:dyDescent="0.2">
      <c r="A20" s="8" t="s">
        <v>126</v>
      </c>
      <c r="B20" s="8" t="s">
        <v>127</v>
      </c>
      <c r="C20" s="8" t="s">
        <v>128</v>
      </c>
      <c r="D20" s="8" t="s">
        <v>129</v>
      </c>
    </row>
    <row r="21" spans="1:7" ht="28.5" customHeight="1" x14ac:dyDescent="0.2">
      <c r="A21" s="2" t="s">
        <v>130</v>
      </c>
      <c r="B21" s="25" t="s">
        <v>131</v>
      </c>
      <c r="C21" s="3" t="s">
        <v>474</v>
      </c>
      <c r="D21" s="3" t="s">
        <v>474</v>
      </c>
      <c r="F21" s="5">
        <f t="shared" ref="F21:F33" si="0">IF(C21="Question Not Answered",0,IF(C21="Not Applicable","",IF(C21="No Policy",0,IF(C21="Informal Policy",0.25,IF(C21="Partial Written Policy",0.5,IF(C21="Written Policy",0.75,IF(C21="Approved Written Policy",1,"INVALID")))))))</f>
        <v>0</v>
      </c>
      <c r="G21" s="5">
        <f t="shared" ref="G21:G33" si="1">IF(D21="Question Not Answered",0,IF(D21="Not Applicable","",IF(D21="Not Implemented",0,IF(D21="Parts of Policy Implemented",0.25,IF(D21="Implemented on Some Systems",0.5,IF(D21="Implemented on Most Systems",0.75,IF(D21="Implemented on All Systems",1,"INVALID")))))))</f>
        <v>0</v>
      </c>
    </row>
    <row r="22" spans="1:7" ht="28.5" customHeight="1" x14ac:dyDescent="0.2">
      <c r="A22" s="2" t="s">
        <v>134</v>
      </c>
      <c r="B22" s="25" t="s">
        <v>135</v>
      </c>
      <c r="C22" s="3" t="s">
        <v>474</v>
      </c>
      <c r="D22" s="3" t="s">
        <v>474</v>
      </c>
      <c r="F22" s="5">
        <f t="shared" si="0"/>
        <v>0</v>
      </c>
      <c r="G22" s="5">
        <f t="shared" si="1"/>
        <v>0</v>
      </c>
    </row>
    <row r="23" spans="1:7" ht="28.5" customHeight="1" x14ac:dyDescent="0.2">
      <c r="A23" s="2" t="s">
        <v>138</v>
      </c>
      <c r="B23" s="25" t="s">
        <v>139</v>
      </c>
      <c r="C23" s="3" t="s">
        <v>474</v>
      </c>
      <c r="D23" s="3" t="s">
        <v>474</v>
      </c>
      <c r="F23" s="5">
        <f t="shared" si="0"/>
        <v>0</v>
      </c>
      <c r="G23" s="5">
        <f t="shared" si="1"/>
        <v>0</v>
      </c>
    </row>
    <row r="24" spans="1:7" ht="28.5" customHeight="1" x14ac:dyDescent="0.2">
      <c r="A24" s="2" t="s">
        <v>141</v>
      </c>
      <c r="B24" s="25" t="s">
        <v>142</v>
      </c>
      <c r="C24" s="3" t="s">
        <v>474</v>
      </c>
      <c r="D24" s="3" t="s">
        <v>474</v>
      </c>
      <c r="F24" s="5">
        <f t="shared" si="0"/>
        <v>0</v>
      </c>
      <c r="G24" s="5">
        <f t="shared" si="1"/>
        <v>0</v>
      </c>
    </row>
    <row r="25" spans="1:7" ht="28.5" customHeight="1" x14ac:dyDescent="0.2">
      <c r="A25" s="2" t="s">
        <v>143</v>
      </c>
      <c r="B25" s="25" t="s">
        <v>144</v>
      </c>
      <c r="C25" s="3" t="s">
        <v>474</v>
      </c>
      <c r="D25" s="3" t="s">
        <v>474</v>
      </c>
      <c r="F25" s="5">
        <f t="shared" si="0"/>
        <v>0</v>
      </c>
      <c r="G25" s="5">
        <f t="shared" si="1"/>
        <v>0</v>
      </c>
    </row>
    <row r="26" spans="1:7" ht="28.5" customHeight="1" x14ac:dyDescent="0.2">
      <c r="A26" s="2" t="s">
        <v>146</v>
      </c>
      <c r="B26" s="25" t="s">
        <v>147</v>
      </c>
      <c r="C26" s="3" t="s">
        <v>474</v>
      </c>
      <c r="D26" s="3" t="s">
        <v>474</v>
      </c>
      <c r="F26" s="5">
        <f t="shared" si="0"/>
        <v>0</v>
      </c>
      <c r="G26" s="5">
        <f t="shared" si="1"/>
        <v>0</v>
      </c>
    </row>
    <row r="27" spans="1:7" ht="28.5" customHeight="1" x14ac:dyDescent="0.2">
      <c r="A27" s="2" t="s">
        <v>148</v>
      </c>
      <c r="B27" s="25" t="s">
        <v>149</v>
      </c>
      <c r="C27" s="3" t="s">
        <v>474</v>
      </c>
      <c r="D27" s="3" t="s">
        <v>474</v>
      </c>
      <c r="F27" s="5">
        <f t="shared" si="0"/>
        <v>0</v>
      </c>
      <c r="G27" s="5">
        <f t="shared" si="1"/>
        <v>0</v>
      </c>
    </row>
    <row r="28" spans="1:7" ht="28.5" customHeight="1" x14ac:dyDescent="0.2">
      <c r="A28" s="2" t="s">
        <v>151</v>
      </c>
      <c r="B28" s="25" t="s">
        <v>152</v>
      </c>
      <c r="C28" s="3" t="s">
        <v>474</v>
      </c>
      <c r="D28" s="3" t="s">
        <v>474</v>
      </c>
      <c r="F28" s="5">
        <f t="shared" si="0"/>
        <v>0</v>
      </c>
      <c r="G28" s="5">
        <f t="shared" si="1"/>
        <v>0</v>
      </c>
    </row>
    <row r="29" spans="1:7" ht="28.5" customHeight="1" x14ac:dyDescent="0.2">
      <c r="A29" s="2" t="s">
        <v>153</v>
      </c>
      <c r="B29" s="25" t="s">
        <v>154</v>
      </c>
      <c r="C29" s="3" t="s">
        <v>474</v>
      </c>
      <c r="D29" s="3" t="s">
        <v>474</v>
      </c>
      <c r="F29" s="5">
        <f t="shared" si="0"/>
        <v>0</v>
      </c>
      <c r="G29" s="5">
        <f t="shared" si="1"/>
        <v>0</v>
      </c>
    </row>
    <row r="30" spans="1:7" ht="28.5" customHeight="1" x14ac:dyDescent="0.2">
      <c r="A30" s="2" t="s">
        <v>155</v>
      </c>
      <c r="B30" s="25" t="s">
        <v>156</v>
      </c>
      <c r="C30" s="3" t="s">
        <v>474</v>
      </c>
      <c r="D30" s="3" t="s">
        <v>474</v>
      </c>
      <c r="F30" s="5">
        <f t="shared" si="0"/>
        <v>0</v>
      </c>
      <c r="G30" s="5">
        <f t="shared" si="1"/>
        <v>0</v>
      </c>
    </row>
    <row r="31" spans="1:7" ht="28.5" customHeight="1" x14ac:dyDescent="0.2">
      <c r="A31" s="2" t="s">
        <v>157</v>
      </c>
      <c r="B31" s="25" t="s">
        <v>158</v>
      </c>
      <c r="C31" s="3" t="s">
        <v>474</v>
      </c>
      <c r="D31" s="3" t="s">
        <v>474</v>
      </c>
      <c r="F31" s="5">
        <f t="shared" si="0"/>
        <v>0</v>
      </c>
      <c r="G31" s="5">
        <f t="shared" si="1"/>
        <v>0</v>
      </c>
    </row>
    <row r="32" spans="1:7" ht="28.5" customHeight="1" x14ac:dyDescent="0.2">
      <c r="A32" s="2" t="s">
        <v>159</v>
      </c>
      <c r="B32" s="25" t="s">
        <v>160</v>
      </c>
      <c r="C32" s="3" t="s">
        <v>474</v>
      </c>
      <c r="D32" s="3" t="s">
        <v>474</v>
      </c>
      <c r="F32" s="5">
        <f t="shared" si="0"/>
        <v>0</v>
      </c>
      <c r="G32" s="5">
        <f t="shared" si="1"/>
        <v>0</v>
      </c>
    </row>
    <row r="33" spans="1:9" ht="28.5" customHeight="1" x14ac:dyDescent="0.2">
      <c r="A33" s="2" t="s">
        <v>161</v>
      </c>
      <c r="B33" s="25" t="s">
        <v>162</v>
      </c>
      <c r="C33" s="3" t="s">
        <v>474</v>
      </c>
      <c r="D33" s="3" t="s">
        <v>474</v>
      </c>
      <c r="F33" s="5">
        <f t="shared" si="0"/>
        <v>0</v>
      </c>
      <c r="G33" s="5">
        <f t="shared" si="1"/>
        <v>0</v>
      </c>
    </row>
    <row r="34" spans="1:9" x14ac:dyDescent="0.2">
      <c r="F34" s="5">
        <f>AVERAGE(F21:F33)</f>
        <v>0</v>
      </c>
      <c r="G34" s="5">
        <f>AVERAGE(G21:G33)</f>
        <v>0</v>
      </c>
    </row>
    <row r="35" spans="1:9" x14ac:dyDescent="0.2">
      <c r="F35" s="6">
        <f>AVERAGE(F34:G34)</f>
        <v>0</v>
      </c>
      <c r="G35" s="6">
        <f>1-F35</f>
        <v>1</v>
      </c>
    </row>
    <row r="36" spans="1:9" ht="30" customHeight="1" x14ac:dyDescent="0.2">
      <c r="A36" s="38" t="s">
        <v>45</v>
      </c>
      <c r="B36" s="38"/>
      <c r="C36" s="38"/>
      <c r="D36" s="38"/>
      <c r="E36" s="16"/>
      <c r="F36" s="16"/>
      <c r="G36" s="16"/>
      <c r="H36" s="16"/>
      <c r="I36" s="16"/>
    </row>
  </sheetData>
  <mergeCells count="2">
    <mergeCell ref="A1:D1"/>
    <mergeCell ref="A36:D36"/>
  </mergeCells>
  <hyperlinks>
    <hyperlink ref="A36:C36" r:id="rId1" display="This work is licensed under the AuditScripts.com Terms of Service, which can be found at http://www.auditscripts.com/terms/. For Authorized Use Only." xr:uid="{00000000-0004-0000-0400-000000000000}"/>
  </hyperlinks>
  <pageMargins left="0.7" right="0.7" top="0.75" bottom="0.75" header="0.3" footer="0.3"/>
  <pageSetup orientation="portrait" r:id="rId2"/>
  <drawing r:id="rId3"/>
  <extLst>
    <ext xmlns:x14="http://schemas.microsoft.com/office/spreadsheetml/2009/9/main" uri="{78C0D931-6437-407d-A8EE-F0AAD7539E65}">
      <x14:conditionalFormattings>
        <x14:conditionalFormatting xmlns:xm="http://schemas.microsoft.com/office/excel/2006/main">
          <x14:cfRule type="cellIs" priority="1" operator="equal" id="{63726130-89D0-4029-93B4-8B1E26A6B04D}">
            <xm:f>Values!$A$4</xm:f>
            <x14:dxf>
              <fill>
                <patternFill>
                  <bgColor rgb="FF00B0F0"/>
                </patternFill>
              </fill>
            </x14:dxf>
          </x14:cfRule>
          <x14:cfRule type="cellIs" priority="2" operator="equal" id="{FED55F55-3ED4-43AC-A5FB-B31ADE95B0D6}">
            <xm:f>Values!$A$5</xm:f>
            <x14:dxf>
              <fill>
                <patternFill>
                  <bgColor theme="2" tint="-9.9948118533890809E-2"/>
                </patternFill>
              </fill>
            </x14:dxf>
          </x14:cfRule>
          <x14:cfRule type="cellIs" priority="3" operator="equal" id="{E92F8D87-F296-4AD2-BD97-73E70B5FC71B}">
            <xm:f>Values!$A$6</xm:f>
            <x14:dxf>
              <fill>
                <patternFill>
                  <bgColor rgb="FFE74C3C"/>
                </patternFill>
              </fill>
            </x14:dxf>
          </x14:cfRule>
          <x14:cfRule type="cellIs" priority="4" operator="equal" id="{A8ADB69C-3437-4705-879C-C90957D9F41D}">
            <xm:f>Values!$A$7</xm:f>
            <x14:dxf>
              <fill>
                <patternFill>
                  <bgColor rgb="FFE67E22"/>
                </patternFill>
              </fill>
            </x14:dxf>
          </x14:cfRule>
          <x14:cfRule type="cellIs" priority="5" operator="equal" id="{5B76693F-F738-46DB-AFB3-B060F75B8B96}">
            <xm:f>Values!$A$8</xm:f>
            <x14:dxf>
              <fill>
                <patternFill>
                  <bgColor rgb="FFF39C12"/>
                </patternFill>
              </fill>
            </x14:dxf>
          </x14:cfRule>
          <x14:cfRule type="cellIs" priority="6" operator="equal" id="{3FD523ED-10B8-40CB-9B28-02B3BEA4A3FC}">
            <xm:f>Values!$A$9</xm:f>
            <x14:dxf>
              <fill>
                <patternFill>
                  <bgColor rgb="FFF1C40F"/>
                </patternFill>
              </fill>
            </x14:dxf>
          </x14:cfRule>
          <x14:cfRule type="cellIs" priority="7" operator="equal" id="{0ACA7776-B765-49F9-8E5C-489BC219AB67}">
            <xm:f>Values!$A$10</xm:f>
            <x14:dxf>
              <fill>
                <patternFill>
                  <bgColor rgb="FF27AE60"/>
                </patternFill>
              </fill>
            </x14:dxf>
          </x14:cfRule>
          <xm:sqref>C21:C33</xm:sqref>
        </x14:conditionalFormatting>
        <x14:conditionalFormatting xmlns:xm="http://schemas.microsoft.com/office/excel/2006/main">
          <x14:cfRule type="cellIs" priority="8" operator="equal" id="{7B0CD7CC-46C0-46F4-A6D8-0C61A2880B11}">
            <xm:f>Values!$A$13</xm:f>
            <x14:dxf>
              <fill>
                <patternFill>
                  <bgColor rgb="FF00B0F0"/>
                </patternFill>
              </fill>
            </x14:dxf>
          </x14:cfRule>
          <x14:cfRule type="cellIs" priority="9" operator="equal" id="{1AB23C9B-8882-4145-B2E8-51EB09F37513}">
            <xm:f>Values!$A$14</xm:f>
            <x14:dxf>
              <fill>
                <patternFill>
                  <bgColor theme="2" tint="-9.9948118533890809E-2"/>
                </patternFill>
              </fill>
            </x14:dxf>
          </x14:cfRule>
          <x14:cfRule type="cellIs" priority="10" operator="equal" id="{0F33236C-EBE6-4DFA-82BC-4710999E6B3A}">
            <xm:f>Values!$A$15</xm:f>
            <x14:dxf>
              <fill>
                <patternFill>
                  <bgColor rgb="FFE74C3C"/>
                </patternFill>
              </fill>
            </x14:dxf>
          </x14:cfRule>
          <x14:cfRule type="cellIs" priority="11" operator="equal" id="{E33B93E6-4C64-46AB-A8D7-3BDD28A5FEFF}">
            <xm:f>Values!$A$16</xm:f>
            <x14:dxf>
              <fill>
                <patternFill>
                  <bgColor rgb="FFE67E22"/>
                </patternFill>
              </fill>
            </x14:dxf>
          </x14:cfRule>
          <x14:cfRule type="cellIs" priority="12" operator="equal" id="{8CCFC1A4-DCFE-4C2C-A4A4-A58131B03557}">
            <xm:f>Values!$A$17</xm:f>
            <x14:dxf>
              <fill>
                <patternFill>
                  <bgColor rgb="FFF39C12"/>
                </patternFill>
              </fill>
            </x14:dxf>
          </x14:cfRule>
          <x14:cfRule type="cellIs" priority="13" operator="equal" id="{AAEBD750-0152-43FA-805B-ECC267956E3C}">
            <xm:f>Values!$A$18</xm:f>
            <x14:dxf>
              <fill>
                <patternFill>
                  <bgColor rgb="FFF1C40F"/>
                </patternFill>
              </fill>
            </x14:dxf>
          </x14:cfRule>
          <x14:cfRule type="cellIs" priority="14" operator="equal" id="{7EBF7D17-922F-40F6-A18C-8602566A90AF}">
            <xm:f>Values!$A$19</xm:f>
            <x14:dxf>
              <fill>
                <patternFill>
                  <bgColor rgb="FF27AE60"/>
                </patternFill>
              </fill>
            </x14:dxf>
          </x14:cfRule>
          <xm:sqref>D21:D33</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Values!$A$4:$A$10</xm:f>
          </x14:formula1>
          <xm:sqref>C21:C33</xm:sqref>
        </x14:dataValidation>
        <x14:dataValidation type="list" allowBlank="1" showInputMessage="1" showErrorMessage="1" xr:uid="{00000000-0002-0000-0400-000001000000}">
          <x14:formula1>
            <xm:f>Values!$A$13:$A$19</xm:f>
          </x14:formula1>
          <xm:sqref>D21:D33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0"/>
  <sheetViews>
    <sheetView zoomScaleNormal="100" workbookViewId="0">
      <selection activeCell="C4" sqref="C4"/>
    </sheetView>
  </sheetViews>
  <sheetFormatPr baseColWidth="10" defaultColWidth="8.6640625" defaultRowHeight="15" x14ac:dyDescent="0.2"/>
  <cols>
    <col min="2" max="2" width="123.1640625" customWidth="1"/>
    <col min="3" max="3" width="22.5" bestFit="1" customWidth="1"/>
    <col min="4" max="4" width="28.83203125" bestFit="1" customWidth="1"/>
    <col min="6" max="7" width="9.1640625" hidden="1" customWidth="1"/>
  </cols>
  <sheetData>
    <row r="1" spans="1:4" ht="59.5" customHeight="1" x14ac:dyDescent="0.2">
      <c r="A1" s="37" t="s">
        <v>163</v>
      </c>
      <c r="B1" s="37"/>
      <c r="C1" s="37"/>
      <c r="D1" s="37"/>
    </row>
    <row r="5" spans="1:4" x14ac:dyDescent="0.2">
      <c r="C5" s="7" t="s">
        <v>124</v>
      </c>
      <c r="D5" s="12">
        <f>F29</f>
        <v>0</v>
      </c>
    </row>
    <row r="7" spans="1:4" x14ac:dyDescent="0.2">
      <c r="C7" s="10" t="s">
        <v>125</v>
      </c>
      <c r="D7" s="11">
        <f>G29</f>
        <v>1</v>
      </c>
    </row>
    <row r="10" spans="1:4" ht="15" customHeight="1" x14ac:dyDescent="0.2"/>
    <row r="20" spans="1:9" s="9" customFormat="1" ht="28.5" customHeight="1" x14ac:dyDescent="0.2">
      <c r="A20" s="8" t="s">
        <v>126</v>
      </c>
      <c r="B20" s="8" t="s">
        <v>127</v>
      </c>
      <c r="C20" s="8" t="s">
        <v>128</v>
      </c>
      <c r="D20" s="8" t="s">
        <v>129</v>
      </c>
    </row>
    <row r="21" spans="1:9" ht="28.5" customHeight="1" x14ac:dyDescent="0.2">
      <c r="A21" s="2" t="s">
        <v>164</v>
      </c>
      <c r="B21" s="25" t="s">
        <v>165</v>
      </c>
      <c r="C21" s="3" t="s">
        <v>474</v>
      </c>
      <c r="D21" s="3" t="s">
        <v>474</v>
      </c>
      <c r="F21" s="5">
        <f t="shared" ref="F21:F27" si="0">IF(C21="Question Not Answered",0,IF(C21="Not Applicable","",IF(C21="No Policy",0,IF(C21="Informal Policy",0.25,IF(C21="Partial Written Policy",0.5,IF(C21="Written Policy",0.75,IF(C21="Approved Written Policy",1,"INVALID")))))))</f>
        <v>0</v>
      </c>
      <c r="G21" s="5">
        <f t="shared" ref="G21:G27" si="1">IF(D21="Question Not Answered",0,IF(D21="Not Applicable","",IF(D21="Not Implemented",0,IF(D21="Parts of Policy Implemented",0.25,IF(D21="Implemented on Some Systems",0.5,IF(D21="Implemented on Most Systems",0.75,IF(D21="Implemented on All Systems",1,"INVALID")))))))</f>
        <v>0</v>
      </c>
    </row>
    <row r="22" spans="1:9" ht="28.5" customHeight="1" x14ac:dyDescent="0.2">
      <c r="A22" s="2" t="s">
        <v>167</v>
      </c>
      <c r="B22" s="25" t="s">
        <v>168</v>
      </c>
      <c r="C22" s="3" t="s">
        <v>474</v>
      </c>
      <c r="D22" s="3" t="s">
        <v>474</v>
      </c>
      <c r="F22" s="5">
        <f t="shared" si="0"/>
        <v>0</v>
      </c>
      <c r="G22" s="5">
        <f t="shared" si="1"/>
        <v>0</v>
      </c>
    </row>
    <row r="23" spans="1:9" ht="28.5" customHeight="1" x14ac:dyDescent="0.2">
      <c r="A23" s="2" t="s">
        <v>169</v>
      </c>
      <c r="B23" s="25" t="s">
        <v>170</v>
      </c>
      <c r="C23" s="3" t="s">
        <v>474</v>
      </c>
      <c r="D23" s="3" t="s">
        <v>474</v>
      </c>
      <c r="F23" s="5">
        <f t="shared" si="0"/>
        <v>0</v>
      </c>
      <c r="G23" s="5">
        <f t="shared" si="1"/>
        <v>0</v>
      </c>
    </row>
    <row r="24" spans="1:9" ht="28.5" customHeight="1" x14ac:dyDescent="0.2">
      <c r="A24" s="2" t="s">
        <v>171</v>
      </c>
      <c r="B24" s="25" t="s">
        <v>172</v>
      </c>
      <c r="C24" s="3" t="s">
        <v>474</v>
      </c>
      <c r="D24" s="3" t="s">
        <v>474</v>
      </c>
      <c r="F24" s="5">
        <f t="shared" si="0"/>
        <v>0</v>
      </c>
      <c r="G24" s="5">
        <f t="shared" si="1"/>
        <v>0</v>
      </c>
    </row>
    <row r="25" spans="1:9" ht="28.5" customHeight="1" x14ac:dyDescent="0.2">
      <c r="A25" s="2" t="s">
        <v>173</v>
      </c>
      <c r="B25" s="25" t="s">
        <v>174</v>
      </c>
      <c r="C25" s="3" t="s">
        <v>474</v>
      </c>
      <c r="D25" s="3" t="s">
        <v>474</v>
      </c>
      <c r="F25" s="5">
        <f t="shared" si="0"/>
        <v>0</v>
      </c>
      <c r="G25" s="5">
        <f t="shared" si="1"/>
        <v>0</v>
      </c>
    </row>
    <row r="26" spans="1:9" ht="28.5" customHeight="1" x14ac:dyDescent="0.2">
      <c r="A26" s="2" t="s">
        <v>175</v>
      </c>
      <c r="B26" s="25" t="s">
        <v>176</v>
      </c>
      <c r="C26" s="3" t="s">
        <v>474</v>
      </c>
      <c r="D26" s="3" t="s">
        <v>474</v>
      </c>
      <c r="F26" s="5">
        <f t="shared" si="0"/>
        <v>0</v>
      </c>
      <c r="G26" s="5">
        <f t="shared" si="1"/>
        <v>0</v>
      </c>
    </row>
    <row r="27" spans="1:9" ht="28.5" customHeight="1" x14ac:dyDescent="0.2">
      <c r="A27" s="2" t="s">
        <v>177</v>
      </c>
      <c r="B27" s="25" t="s">
        <v>178</v>
      </c>
      <c r="C27" s="3" t="s">
        <v>474</v>
      </c>
      <c r="D27" s="3" t="s">
        <v>474</v>
      </c>
      <c r="F27" s="5">
        <f t="shared" si="0"/>
        <v>0</v>
      </c>
      <c r="G27" s="5">
        <f t="shared" si="1"/>
        <v>0</v>
      </c>
    </row>
    <row r="28" spans="1:9" x14ac:dyDescent="0.2">
      <c r="F28" s="5">
        <f>AVERAGE(F21:F27)</f>
        <v>0</v>
      </c>
      <c r="G28" s="5">
        <f>AVERAGE(G21:G27)</f>
        <v>0</v>
      </c>
    </row>
    <row r="29" spans="1:9" x14ac:dyDescent="0.2">
      <c r="F29" s="6">
        <f>AVERAGE(F28:G28)</f>
        <v>0</v>
      </c>
      <c r="G29" s="6">
        <f>1-F29</f>
        <v>1</v>
      </c>
    </row>
    <row r="30" spans="1:9" ht="30" customHeight="1" x14ac:dyDescent="0.2">
      <c r="A30" s="38" t="s">
        <v>45</v>
      </c>
      <c r="B30" s="38"/>
      <c r="C30" s="38"/>
      <c r="D30" s="38"/>
      <c r="E30" s="16"/>
      <c r="F30" s="16"/>
      <c r="G30" s="16"/>
      <c r="H30" s="16"/>
      <c r="I30" s="16"/>
    </row>
  </sheetData>
  <mergeCells count="2">
    <mergeCell ref="A1:D1"/>
    <mergeCell ref="A30:D30"/>
  </mergeCells>
  <hyperlinks>
    <hyperlink ref="A30:C30" r:id="rId1" display="This work is licensed under the AuditScripts.com Terms of Service, which can be found at http://www.auditscripts.com/terms/. For Authorized Use Only." xr:uid="{00000000-0004-0000-0500-000000000000}"/>
  </hyperlinks>
  <pageMargins left="0.7" right="0.7" top="0.75" bottom="0.75" header="0.3" footer="0.3"/>
  <pageSetup orientation="portrait" r:id="rId2"/>
  <drawing r:id="rId3"/>
  <extLst>
    <ext xmlns:x14="http://schemas.microsoft.com/office/spreadsheetml/2009/9/main" uri="{78C0D931-6437-407d-A8EE-F0AAD7539E65}">
      <x14:conditionalFormattings>
        <x14:conditionalFormatting xmlns:xm="http://schemas.microsoft.com/office/excel/2006/main">
          <x14:cfRule type="cellIs" priority="1" operator="equal" id="{E114ECE2-CECC-AD49-A759-23431A3381F7}">
            <xm:f>Values!$A$4</xm:f>
            <x14:dxf>
              <fill>
                <patternFill>
                  <bgColor rgb="FF00B0F0"/>
                </patternFill>
              </fill>
            </x14:dxf>
          </x14:cfRule>
          <x14:cfRule type="cellIs" priority="2" operator="equal" id="{776470FB-17D6-064E-A3C9-ECC979EAD359}">
            <xm:f>Values!$A$5</xm:f>
            <x14:dxf>
              <fill>
                <patternFill>
                  <bgColor theme="2" tint="-9.9948118533890809E-2"/>
                </patternFill>
              </fill>
            </x14:dxf>
          </x14:cfRule>
          <x14:cfRule type="cellIs" priority="3" operator="equal" id="{1C6B2B1B-8BED-0542-8652-BB1A01F286F9}">
            <xm:f>Values!$A$6</xm:f>
            <x14:dxf>
              <fill>
                <patternFill>
                  <bgColor rgb="FFE74C3C"/>
                </patternFill>
              </fill>
            </x14:dxf>
          </x14:cfRule>
          <x14:cfRule type="cellIs" priority="4" operator="equal" id="{0AF17016-05FA-DA4B-9AE7-1480699E535B}">
            <xm:f>Values!$A$7</xm:f>
            <x14:dxf>
              <fill>
                <patternFill>
                  <bgColor rgb="FFE67E22"/>
                </patternFill>
              </fill>
            </x14:dxf>
          </x14:cfRule>
          <x14:cfRule type="cellIs" priority="5" operator="equal" id="{B99B3A24-A2DF-784B-AA95-9013EE4A26EF}">
            <xm:f>Values!$A$8</xm:f>
            <x14:dxf>
              <fill>
                <patternFill>
                  <bgColor rgb="FFF39C12"/>
                </patternFill>
              </fill>
            </x14:dxf>
          </x14:cfRule>
          <x14:cfRule type="cellIs" priority="6" operator="equal" id="{FA615695-AE85-C64B-87DA-B6E34E0EC37A}">
            <xm:f>Values!$A$9</xm:f>
            <x14:dxf>
              <fill>
                <patternFill>
                  <bgColor rgb="FFF1C40F"/>
                </patternFill>
              </fill>
            </x14:dxf>
          </x14:cfRule>
          <x14:cfRule type="cellIs" priority="7" operator="equal" id="{32C69FB1-67CA-C641-A185-858CE9EE1F76}">
            <xm:f>Values!$A$10</xm:f>
            <x14:dxf>
              <fill>
                <patternFill>
                  <bgColor rgb="FF27AE60"/>
                </patternFill>
              </fill>
            </x14:dxf>
          </x14:cfRule>
          <xm:sqref>C21:C27</xm:sqref>
        </x14:conditionalFormatting>
        <x14:conditionalFormatting xmlns:xm="http://schemas.microsoft.com/office/excel/2006/main">
          <x14:cfRule type="cellIs" priority="8" operator="equal" id="{B421E385-2D83-B740-A11C-52E823B0CF32}">
            <xm:f>Values!$A$13</xm:f>
            <x14:dxf>
              <fill>
                <patternFill>
                  <bgColor rgb="FF00B0F0"/>
                </patternFill>
              </fill>
            </x14:dxf>
          </x14:cfRule>
          <x14:cfRule type="cellIs" priority="9" operator="equal" id="{A145A66D-A152-924A-AB60-055A54FA2D0A}">
            <xm:f>Values!$A$14</xm:f>
            <x14:dxf>
              <fill>
                <patternFill>
                  <bgColor theme="2" tint="-9.9948118533890809E-2"/>
                </patternFill>
              </fill>
            </x14:dxf>
          </x14:cfRule>
          <x14:cfRule type="cellIs" priority="10" operator="equal" id="{09208A87-F429-8845-B577-60F6C83A4B52}">
            <xm:f>Values!$A$15</xm:f>
            <x14:dxf>
              <fill>
                <patternFill>
                  <bgColor rgb="FFE74C3C"/>
                </patternFill>
              </fill>
            </x14:dxf>
          </x14:cfRule>
          <x14:cfRule type="cellIs" priority="11" operator="equal" id="{5ABB7ED0-9FB7-D945-9127-D0991CDF05BE}">
            <xm:f>Values!$A$16</xm:f>
            <x14:dxf>
              <fill>
                <patternFill>
                  <bgColor rgb="FFE67E22"/>
                </patternFill>
              </fill>
            </x14:dxf>
          </x14:cfRule>
          <x14:cfRule type="cellIs" priority="12" operator="equal" id="{F57026ED-A86E-7D4B-8E7D-97C67415BC2A}">
            <xm:f>Values!$A$17</xm:f>
            <x14:dxf>
              <fill>
                <patternFill>
                  <bgColor rgb="FFF39C12"/>
                </patternFill>
              </fill>
            </x14:dxf>
          </x14:cfRule>
          <x14:cfRule type="cellIs" priority="13" operator="equal" id="{99E94836-0226-6C47-974B-4DEA9824B906}">
            <xm:f>Values!$A$18</xm:f>
            <x14:dxf>
              <fill>
                <patternFill>
                  <bgColor rgb="FFF1C40F"/>
                </patternFill>
              </fill>
            </x14:dxf>
          </x14:cfRule>
          <x14:cfRule type="cellIs" priority="14" operator="equal" id="{F8E5D8DE-49BC-5741-B6E3-CE622E9C6176}">
            <xm:f>Values!$A$19</xm:f>
            <x14:dxf>
              <fill>
                <patternFill>
                  <bgColor rgb="FF27AE60"/>
                </patternFill>
              </fill>
            </x14:dxf>
          </x14:cfRule>
          <xm:sqref>D21:D27</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F9AB88CD-18C4-894D-B4E5-9441D334C4A1}">
          <x14:formula1>
            <xm:f>Values!$A$13:$A$19</xm:f>
          </x14:formula1>
          <xm:sqref>D21:D27</xm:sqref>
        </x14:dataValidation>
        <x14:dataValidation type="list" allowBlank="1" showInputMessage="1" showErrorMessage="1" xr:uid="{FA80F1AE-7CE4-AA4A-9A47-4FECC63420C8}">
          <x14:formula1>
            <xm:f>Values!$A$4:$A$10</xm:f>
          </x14:formula1>
          <xm:sqref>C21:C27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3"/>
  <sheetViews>
    <sheetView zoomScaleNormal="100" workbookViewId="0">
      <selection activeCell="D4" sqref="D4"/>
    </sheetView>
  </sheetViews>
  <sheetFormatPr baseColWidth="10" defaultColWidth="8.6640625" defaultRowHeight="15" x14ac:dyDescent="0.2"/>
  <cols>
    <col min="2" max="2" width="123.1640625" customWidth="1"/>
    <col min="3" max="3" width="22.5" bestFit="1" customWidth="1"/>
    <col min="4" max="4" width="28.83203125" bestFit="1" customWidth="1"/>
    <col min="5" max="5" width="8.5" customWidth="1"/>
    <col min="6" max="7" width="8.5" hidden="1" customWidth="1"/>
    <col min="8" max="8" width="8.5" customWidth="1"/>
  </cols>
  <sheetData>
    <row r="1" spans="1:4" ht="59.5" customHeight="1" x14ac:dyDescent="0.2">
      <c r="A1" s="37" t="s">
        <v>179</v>
      </c>
      <c r="B1" s="37"/>
      <c r="C1" s="37"/>
      <c r="D1" s="37"/>
    </row>
    <row r="5" spans="1:4" x14ac:dyDescent="0.2">
      <c r="C5" s="7" t="s">
        <v>124</v>
      </c>
      <c r="D5" s="12">
        <f>F32</f>
        <v>0</v>
      </c>
    </row>
    <row r="7" spans="1:4" x14ac:dyDescent="0.2">
      <c r="C7" s="10" t="s">
        <v>125</v>
      </c>
      <c r="D7" s="11">
        <f>G32</f>
        <v>1</v>
      </c>
    </row>
    <row r="10" spans="1:4" ht="15" customHeight="1" x14ac:dyDescent="0.2"/>
    <row r="20" spans="1:7" s="9" customFormat="1" ht="28.5" customHeight="1" x14ac:dyDescent="0.2">
      <c r="A20" s="8" t="s">
        <v>126</v>
      </c>
      <c r="B20" s="8" t="s">
        <v>127</v>
      </c>
      <c r="C20" s="8" t="s">
        <v>128</v>
      </c>
      <c r="D20" s="8" t="s">
        <v>129</v>
      </c>
    </row>
    <row r="21" spans="1:7" ht="28.5" customHeight="1" x14ac:dyDescent="0.2">
      <c r="A21" s="2" t="s">
        <v>180</v>
      </c>
      <c r="B21" s="25" t="s">
        <v>181</v>
      </c>
      <c r="C21" s="3" t="s">
        <v>474</v>
      </c>
      <c r="D21" s="3" t="s">
        <v>474</v>
      </c>
      <c r="F21" s="5">
        <f t="shared" ref="F21:F30" si="0">IF(C21="Question Not Answered",0,IF(C21="Not Applicable","",IF(C21="No Policy",0,IF(C21="Informal Policy",0.25,IF(C21="Partial Written Policy",0.5,IF(C21="Written Policy",0.75,IF(C21="Approved Written Policy",1,"INVALID")))))))</f>
        <v>0</v>
      </c>
      <c r="G21" s="5">
        <f t="shared" ref="G21:G30" si="1">IF(D21="Question Not Answered",0,IF(D21="Not Applicable","",IF(D21="Not Implemented",0,IF(D21="Parts of Policy Implemented",0.25,IF(D21="Implemented on Some Systems",0.5,IF(D21="Implemented on Most Systems",0.75,IF(D21="Implemented on All Systems",1,"INVALID")))))))</f>
        <v>0</v>
      </c>
    </row>
    <row r="22" spans="1:7" ht="28.5" customHeight="1" x14ac:dyDescent="0.2">
      <c r="A22" s="2" t="s">
        <v>182</v>
      </c>
      <c r="B22" s="25" t="s">
        <v>183</v>
      </c>
      <c r="C22" s="3" t="s">
        <v>474</v>
      </c>
      <c r="D22" s="3" t="s">
        <v>474</v>
      </c>
      <c r="F22" s="5">
        <f t="shared" si="0"/>
        <v>0</v>
      </c>
      <c r="G22" s="5">
        <f t="shared" si="1"/>
        <v>0</v>
      </c>
    </row>
    <row r="23" spans="1:7" ht="28.5" customHeight="1" x14ac:dyDescent="0.2">
      <c r="A23" s="2" t="s">
        <v>184</v>
      </c>
      <c r="B23" s="25" t="s">
        <v>185</v>
      </c>
      <c r="C23" s="3" t="s">
        <v>474</v>
      </c>
      <c r="D23" s="3" t="s">
        <v>474</v>
      </c>
      <c r="F23" s="5">
        <f t="shared" si="0"/>
        <v>0</v>
      </c>
      <c r="G23" s="5">
        <f t="shared" si="1"/>
        <v>0</v>
      </c>
    </row>
    <row r="24" spans="1:7" ht="28.5" customHeight="1" x14ac:dyDescent="0.2">
      <c r="A24" s="2" t="s">
        <v>186</v>
      </c>
      <c r="B24" s="25" t="s">
        <v>187</v>
      </c>
      <c r="C24" s="3" t="s">
        <v>474</v>
      </c>
      <c r="D24" s="3" t="s">
        <v>474</v>
      </c>
      <c r="F24" s="5">
        <f t="shared" si="0"/>
        <v>0</v>
      </c>
      <c r="G24" s="5">
        <f t="shared" si="1"/>
        <v>0</v>
      </c>
    </row>
    <row r="25" spans="1:7" ht="28.5" customHeight="1" x14ac:dyDescent="0.2">
      <c r="A25" s="2" t="s">
        <v>188</v>
      </c>
      <c r="B25" s="25" t="s">
        <v>189</v>
      </c>
      <c r="C25" s="3" t="s">
        <v>474</v>
      </c>
      <c r="D25" s="3" t="s">
        <v>474</v>
      </c>
      <c r="F25" s="5">
        <f t="shared" si="0"/>
        <v>0</v>
      </c>
      <c r="G25" s="5">
        <f t="shared" si="1"/>
        <v>0</v>
      </c>
    </row>
    <row r="26" spans="1:7" ht="28.5" customHeight="1" x14ac:dyDescent="0.2">
      <c r="A26" s="2" t="s">
        <v>190</v>
      </c>
      <c r="B26" s="25" t="s">
        <v>191</v>
      </c>
      <c r="C26" s="3" t="s">
        <v>474</v>
      </c>
      <c r="D26" s="3" t="s">
        <v>474</v>
      </c>
      <c r="F26" s="5">
        <f t="shared" si="0"/>
        <v>0</v>
      </c>
      <c r="G26" s="5">
        <f t="shared" si="1"/>
        <v>0</v>
      </c>
    </row>
    <row r="27" spans="1:7" ht="28.5" customHeight="1" x14ac:dyDescent="0.2">
      <c r="A27" s="2" t="s">
        <v>192</v>
      </c>
      <c r="B27" s="25" t="s">
        <v>193</v>
      </c>
      <c r="C27" s="3" t="s">
        <v>474</v>
      </c>
      <c r="D27" s="3" t="s">
        <v>474</v>
      </c>
      <c r="F27" s="5">
        <f t="shared" si="0"/>
        <v>0</v>
      </c>
      <c r="G27" s="5">
        <f t="shared" si="1"/>
        <v>0</v>
      </c>
    </row>
    <row r="28" spans="1:7" ht="28.5" customHeight="1" x14ac:dyDescent="0.2">
      <c r="A28" s="2" t="s">
        <v>194</v>
      </c>
      <c r="B28" s="25" t="s">
        <v>195</v>
      </c>
      <c r="C28" s="3" t="s">
        <v>474</v>
      </c>
      <c r="D28" s="3" t="s">
        <v>474</v>
      </c>
      <c r="F28" s="5">
        <f t="shared" si="0"/>
        <v>0</v>
      </c>
      <c r="G28" s="5">
        <f t="shared" si="1"/>
        <v>0</v>
      </c>
    </row>
    <row r="29" spans="1:7" ht="28.5" customHeight="1" x14ac:dyDescent="0.2">
      <c r="A29" s="2" t="s">
        <v>196</v>
      </c>
      <c r="B29" s="25" t="s">
        <v>197</v>
      </c>
      <c r="C29" s="3" t="s">
        <v>474</v>
      </c>
      <c r="D29" s="3" t="s">
        <v>474</v>
      </c>
      <c r="F29" s="5">
        <f t="shared" si="0"/>
        <v>0</v>
      </c>
      <c r="G29" s="5">
        <f t="shared" si="1"/>
        <v>0</v>
      </c>
    </row>
    <row r="30" spans="1:7" ht="28.5" customHeight="1" x14ac:dyDescent="0.2">
      <c r="A30" s="2" t="s">
        <v>198</v>
      </c>
      <c r="B30" s="25" t="s">
        <v>199</v>
      </c>
      <c r="C30" s="3" t="s">
        <v>474</v>
      </c>
      <c r="D30" s="3" t="s">
        <v>474</v>
      </c>
      <c r="F30" s="5">
        <f t="shared" si="0"/>
        <v>0</v>
      </c>
      <c r="G30" s="5">
        <f t="shared" si="1"/>
        <v>0</v>
      </c>
    </row>
    <row r="31" spans="1:7" x14ac:dyDescent="0.2">
      <c r="F31" s="5">
        <f>AVERAGE(F21:F30)</f>
        <v>0</v>
      </c>
      <c r="G31" s="5">
        <f>AVERAGE(G21:G30)</f>
        <v>0</v>
      </c>
    </row>
    <row r="32" spans="1:7" x14ac:dyDescent="0.2">
      <c r="F32" s="6">
        <f>AVERAGE(F31:G31)</f>
        <v>0</v>
      </c>
      <c r="G32" s="6">
        <f>1-F32</f>
        <v>1</v>
      </c>
    </row>
    <row r="33" spans="1:9" ht="30" customHeight="1" x14ac:dyDescent="0.2">
      <c r="A33" s="38" t="s">
        <v>45</v>
      </c>
      <c r="B33" s="38"/>
      <c r="C33" s="38"/>
      <c r="D33" s="38"/>
      <c r="E33" s="16"/>
      <c r="F33" s="16"/>
      <c r="G33" s="16"/>
      <c r="H33" s="16"/>
      <c r="I33" s="16"/>
    </row>
  </sheetData>
  <mergeCells count="2">
    <mergeCell ref="A1:D1"/>
    <mergeCell ref="A33:D33"/>
  </mergeCells>
  <hyperlinks>
    <hyperlink ref="A33:C33" r:id="rId1" display="This work is licensed under the AuditScripts.com Terms of Service, which can be found at http://www.auditscripts.com/terms/. For Authorized Use Only." xr:uid="{00000000-0004-0000-0600-000000000000}"/>
  </hyperlinks>
  <pageMargins left="0.7" right="0.7" top="0.75" bottom="0.75" header="0.3" footer="0.3"/>
  <pageSetup orientation="portrait" r:id="rId2"/>
  <drawing r:id="rId3"/>
  <extLst>
    <ext xmlns:x14="http://schemas.microsoft.com/office/spreadsheetml/2009/9/main" uri="{78C0D931-6437-407d-A8EE-F0AAD7539E65}">
      <x14:conditionalFormattings>
        <x14:conditionalFormatting xmlns:xm="http://schemas.microsoft.com/office/excel/2006/main">
          <x14:cfRule type="cellIs" priority="1" operator="equal" id="{23389C21-C7CC-0B4B-9A96-D66F22E6D8BA}">
            <xm:f>Values!$A$4</xm:f>
            <x14:dxf>
              <fill>
                <patternFill>
                  <bgColor rgb="FF00B0F0"/>
                </patternFill>
              </fill>
            </x14:dxf>
          </x14:cfRule>
          <x14:cfRule type="cellIs" priority="2" operator="equal" id="{513872B2-8869-B443-9F9C-F96567D82D5D}">
            <xm:f>Values!$A$5</xm:f>
            <x14:dxf>
              <fill>
                <patternFill>
                  <bgColor theme="2" tint="-9.9948118533890809E-2"/>
                </patternFill>
              </fill>
            </x14:dxf>
          </x14:cfRule>
          <x14:cfRule type="cellIs" priority="3" operator="equal" id="{08F66BC2-5BA3-6648-B2B7-17B33C847FC9}">
            <xm:f>Values!$A$6</xm:f>
            <x14:dxf>
              <fill>
                <patternFill>
                  <bgColor rgb="FFE74C3C"/>
                </patternFill>
              </fill>
            </x14:dxf>
          </x14:cfRule>
          <x14:cfRule type="cellIs" priority="4" operator="equal" id="{4A90FB12-9F07-2147-84E8-3070FE8913BA}">
            <xm:f>Values!$A$7</xm:f>
            <x14:dxf>
              <fill>
                <patternFill>
                  <bgColor rgb="FFE67E22"/>
                </patternFill>
              </fill>
            </x14:dxf>
          </x14:cfRule>
          <x14:cfRule type="cellIs" priority="5" operator="equal" id="{364C50EA-1FCD-0E4C-B01A-8A3C3047242D}">
            <xm:f>Values!$A$8</xm:f>
            <x14:dxf>
              <fill>
                <patternFill>
                  <bgColor rgb="FFF39C12"/>
                </patternFill>
              </fill>
            </x14:dxf>
          </x14:cfRule>
          <x14:cfRule type="cellIs" priority="6" operator="equal" id="{B878503A-B043-2940-BC8E-990B81339BA6}">
            <xm:f>Values!$A$9</xm:f>
            <x14:dxf>
              <fill>
                <patternFill>
                  <bgColor rgb="FFF1C40F"/>
                </patternFill>
              </fill>
            </x14:dxf>
          </x14:cfRule>
          <x14:cfRule type="cellIs" priority="7" operator="equal" id="{61A8A5A2-0A39-E845-8BB2-9B66F0EA1C10}">
            <xm:f>Values!$A$10</xm:f>
            <x14:dxf>
              <fill>
                <patternFill>
                  <bgColor rgb="FF27AE60"/>
                </patternFill>
              </fill>
            </x14:dxf>
          </x14:cfRule>
          <xm:sqref>C21:C30</xm:sqref>
        </x14:conditionalFormatting>
        <x14:conditionalFormatting xmlns:xm="http://schemas.microsoft.com/office/excel/2006/main">
          <x14:cfRule type="cellIs" priority="8" operator="equal" id="{2B8102AD-115F-4B4B-AD60-B334DA70EFF9}">
            <xm:f>Values!$A$13</xm:f>
            <x14:dxf>
              <fill>
                <patternFill>
                  <bgColor rgb="FF00B0F0"/>
                </patternFill>
              </fill>
            </x14:dxf>
          </x14:cfRule>
          <x14:cfRule type="cellIs" priority="9" operator="equal" id="{8A4982C3-F24B-DE42-94A1-E620D7245E46}">
            <xm:f>Values!$A$14</xm:f>
            <x14:dxf>
              <fill>
                <patternFill>
                  <bgColor theme="2" tint="-9.9948118533890809E-2"/>
                </patternFill>
              </fill>
            </x14:dxf>
          </x14:cfRule>
          <x14:cfRule type="cellIs" priority="10" operator="equal" id="{AEBAE07F-7E93-EC4A-832C-6403BFEF62FB}">
            <xm:f>Values!$A$15</xm:f>
            <x14:dxf>
              <fill>
                <patternFill>
                  <bgColor rgb="FFE74C3C"/>
                </patternFill>
              </fill>
            </x14:dxf>
          </x14:cfRule>
          <x14:cfRule type="cellIs" priority="11" operator="equal" id="{FC1C7AA7-47F8-FD41-9CF0-71EE48DD3B3C}">
            <xm:f>Values!$A$16</xm:f>
            <x14:dxf>
              <fill>
                <patternFill>
                  <bgColor rgb="FFE67E22"/>
                </patternFill>
              </fill>
            </x14:dxf>
          </x14:cfRule>
          <x14:cfRule type="cellIs" priority="12" operator="equal" id="{AD314E40-88BC-6C4F-B8DA-4F0D4DE0AC1D}">
            <xm:f>Values!$A$17</xm:f>
            <x14:dxf>
              <fill>
                <patternFill>
                  <bgColor rgb="FFF39C12"/>
                </patternFill>
              </fill>
            </x14:dxf>
          </x14:cfRule>
          <x14:cfRule type="cellIs" priority="13" operator="equal" id="{18A79A9F-A5B7-7C43-8EED-B9684382E4F0}">
            <xm:f>Values!$A$18</xm:f>
            <x14:dxf>
              <fill>
                <patternFill>
                  <bgColor rgb="FFF1C40F"/>
                </patternFill>
              </fill>
            </x14:dxf>
          </x14:cfRule>
          <x14:cfRule type="cellIs" priority="14" operator="equal" id="{478C2E36-0473-1D40-96FF-289BD776815E}">
            <xm:f>Values!$A$19</xm:f>
            <x14:dxf>
              <fill>
                <patternFill>
                  <bgColor rgb="FF27AE60"/>
                </patternFill>
              </fill>
            </x14:dxf>
          </x14:cfRule>
          <xm:sqref>D21:D30</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634FCC45-34FA-A64B-8DD3-388EA900FA2D}">
          <x14:formula1>
            <xm:f>Values!$A$13:$A$19</xm:f>
          </x14:formula1>
          <xm:sqref>D21:D30</xm:sqref>
        </x14:dataValidation>
        <x14:dataValidation type="list" allowBlank="1" showInputMessage="1" showErrorMessage="1" xr:uid="{E45E6386-599C-C24B-85CB-A7D9F6C58DFE}">
          <x14:formula1>
            <xm:f>Values!$A$4:$A$10</xm:f>
          </x14:formula1>
          <xm:sqref>C21:C30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40"/>
  <sheetViews>
    <sheetView zoomScaleNormal="100" workbookViewId="0">
      <selection activeCell="D6" sqref="D6"/>
    </sheetView>
  </sheetViews>
  <sheetFormatPr baseColWidth="10" defaultColWidth="8.6640625" defaultRowHeight="15" x14ac:dyDescent="0.2"/>
  <cols>
    <col min="2" max="2" width="123.1640625" customWidth="1"/>
    <col min="3" max="3" width="22.5" bestFit="1" customWidth="1"/>
    <col min="4" max="4" width="28.83203125" bestFit="1" customWidth="1"/>
    <col min="5" max="5" width="8.5" customWidth="1"/>
    <col min="6" max="7" width="8.5" hidden="1" customWidth="1"/>
    <col min="8" max="8" width="8.5" customWidth="1"/>
  </cols>
  <sheetData>
    <row r="1" spans="1:4" ht="59.5" customHeight="1" x14ac:dyDescent="0.2">
      <c r="A1" s="37" t="s">
        <v>200</v>
      </c>
      <c r="B1" s="37"/>
      <c r="C1" s="37"/>
      <c r="D1" s="37"/>
    </row>
    <row r="5" spans="1:4" x14ac:dyDescent="0.2">
      <c r="C5" s="7" t="s">
        <v>124</v>
      </c>
      <c r="D5" s="12">
        <f>F39</f>
        <v>0</v>
      </c>
    </row>
    <row r="7" spans="1:4" x14ac:dyDescent="0.2">
      <c r="C7" s="10" t="s">
        <v>125</v>
      </c>
      <c r="D7" s="11">
        <f>G39</f>
        <v>1</v>
      </c>
    </row>
    <row r="10" spans="1:4" ht="15" customHeight="1" x14ac:dyDescent="0.2"/>
    <row r="20" spans="1:7" s="9" customFormat="1" ht="28.5" customHeight="1" x14ac:dyDescent="0.2">
      <c r="A20" s="8" t="s">
        <v>126</v>
      </c>
      <c r="B20" s="8" t="s">
        <v>127</v>
      </c>
      <c r="C20" s="8" t="s">
        <v>128</v>
      </c>
      <c r="D20" s="8" t="s">
        <v>129</v>
      </c>
    </row>
    <row r="21" spans="1:7" ht="28.5" customHeight="1" x14ac:dyDescent="0.2">
      <c r="A21" s="14" t="s">
        <v>201</v>
      </c>
      <c r="B21" s="25" t="s">
        <v>202</v>
      </c>
      <c r="C21" s="3" t="s">
        <v>474</v>
      </c>
      <c r="D21" s="3" t="s">
        <v>474</v>
      </c>
      <c r="F21" s="5">
        <f t="shared" ref="F21:F37" si="0">IF(C21="Question Not Answered",0,IF(C21="Not Applicable","",IF(C21="No Policy",0,IF(C21="Informal Policy",0.25,IF(C21="Partial Written Policy",0.5,IF(C21="Written Policy",0.75,IF(C21="Approved Written Policy",1,"INVALID")))))))</f>
        <v>0</v>
      </c>
      <c r="G21" s="5">
        <f t="shared" ref="G21:G37" si="1">IF(D21="Question Not Answered",0,IF(D21="Not Applicable","",IF(D21="Not Implemented",0,IF(D21="Parts of Policy Implemented",0.25,IF(D21="Implemented on Some Systems",0.5,IF(D21="Implemented on Most Systems",0.75,IF(D21="Implemented on All Systems",1,"INVALID")))))))</f>
        <v>0</v>
      </c>
    </row>
    <row r="22" spans="1:7" ht="16" x14ac:dyDescent="0.2">
      <c r="A22" s="14" t="s">
        <v>203</v>
      </c>
      <c r="B22" s="25" t="s">
        <v>204</v>
      </c>
      <c r="C22" s="3" t="s">
        <v>474</v>
      </c>
      <c r="D22" s="3" t="s">
        <v>474</v>
      </c>
      <c r="F22" s="5">
        <f t="shared" si="0"/>
        <v>0</v>
      </c>
      <c r="G22" s="5">
        <f t="shared" si="1"/>
        <v>0</v>
      </c>
    </row>
    <row r="23" spans="1:7" ht="28.5" customHeight="1" x14ac:dyDescent="0.2">
      <c r="A23" s="14" t="s">
        <v>205</v>
      </c>
      <c r="B23" s="25" t="s">
        <v>206</v>
      </c>
      <c r="C23" s="3" t="s">
        <v>474</v>
      </c>
      <c r="D23" s="3" t="s">
        <v>474</v>
      </c>
      <c r="F23" s="5">
        <f t="shared" si="0"/>
        <v>0</v>
      </c>
      <c r="G23" s="5">
        <f t="shared" si="1"/>
        <v>0</v>
      </c>
    </row>
    <row r="24" spans="1:7" ht="16" x14ac:dyDescent="0.2">
      <c r="A24" s="14" t="s">
        <v>207</v>
      </c>
      <c r="B24" s="25" t="s">
        <v>208</v>
      </c>
      <c r="C24" s="3" t="s">
        <v>474</v>
      </c>
      <c r="D24" s="3" t="s">
        <v>474</v>
      </c>
      <c r="F24" s="5">
        <f t="shared" si="0"/>
        <v>0</v>
      </c>
      <c r="G24" s="5">
        <f t="shared" si="1"/>
        <v>0</v>
      </c>
    </row>
    <row r="25" spans="1:7" ht="28.5" customHeight="1" x14ac:dyDescent="0.2">
      <c r="A25" s="14" t="s">
        <v>209</v>
      </c>
      <c r="B25" s="25" t="s">
        <v>210</v>
      </c>
      <c r="C25" s="3" t="s">
        <v>474</v>
      </c>
      <c r="D25" s="3" t="s">
        <v>474</v>
      </c>
      <c r="F25" s="5">
        <f t="shared" si="0"/>
        <v>0</v>
      </c>
      <c r="G25" s="5">
        <f t="shared" si="1"/>
        <v>0</v>
      </c>
    </row>
    <row r="26" spans="1:7" ht="28.5" customHeight="1" x14ac:dyDescent="0.2">
      <c r="A26" s="14" t="s">
        <v>211</v>
      </c>
      <c r="B26" s="25" t="s">
        <v>212</v>
      </c>
      <c r="C26" s="3" t="s">
        <v>474</v>
      </c>
      <c r="D26" s="3" t="s">
        <v>474</v>
      </c>
      <c r="F26" s="5">
        <f t="shared" si="0"/>
        <v>0</v>
      </c>
      <c r="G26" s="5">
        <f t="shared" si="1"/>
        <v>0</v>
      </c>
    </row>
    <row r="27" spans="1:7" ht="16" x14ac:dyDescent="0.2">
      <c r="A27" s="14" t="s">
        <v>213</v>
      </c>
      <c r="B27" s="25" t="s">
        <v>214</v>
      </c>
      <c r="C27" s="3" t="s">
        <v>474</v>
      </c>
      <c r="D27" s="3" t="s">
        <v>474</v>
      </c>
      <c r="F27" s="5">
        <f t="shared" si="0"/>
        <v>0</v>
      </c>
      <c r="G27" s="5">
        <f t="shared" si="1"/>
        <v>0</v>
      </c>
    </row>
    <row r="28" spans="1:7" ht="28.5" customHeight="1" x14ac:dyDescent="0.2">
      <c r="A28" s="14" t="s">
        <v>215</v>
      </c>
      <c r="B28" s="25" t="s">
        <v>216</v>
      </c>
      <c r="C28" s="3" t="s">
        <v>474</v>
      </c>
      <c r="D28" s="3" t="s">
        <v>474</v>
      </c>
      <c r="F28" s="5">
        <f t="shared" si="0"/>
        <v>0</v>
      </c>
      <c r="G28" s="5">
        <f t="shared" si="1"/>
        <v>0</v>
      </c>
    </row>
    <row r="29" spans="1:7" ht="28.5" customHeight="1" x14ac:dyDescent="0.2">
      <c r="A29" s="14" t="s">
        <v>217</v>
      </c>
      <c r="B29" s="25" t="s">
        <v>218</v>
      </c>
      <c r="C29" s="3" t="s">
        <v>474</v>
      </c>
      <c r="D29" s="3" t="s">
        <v>474</v>
      </c>
      <c r="F29" s="5">
        <f t="shared" si="0"/>
        <v>0</v>
      </c>
      <c r="G29" s="5">
        <f t="shared" si="1"/>
        <v>0</v>
      </c>
    </row>
    <row r="30" spans="1:7" ht="28.5" customHeight="1" x14ac:dyDescent="0.2">
      <c r="A30" s="14" t="s">
        <v>219</v>
      </c>
      <c r="B30" s="25" t="s">
        <v>220</v>
      </c>
      <c r="C30" s="3" t="s">
        <v>474</v>
      </c>
      <c r="D30" s="3" t="s">
        <v>474</v>
      </c>
      <c r="F30" s="5">
        <f t="shared" si="0"/>
        <v>0</v>
      </c>
      <c r="G30" s="5">
        <f t="shared" si="1"/>
        <v>0</v>
      </c>
    </row>
    <row r="31" spans="1:7" ht="28.5" customHeight="1" x14ac:dyDescent="0.2">
      <c r="A31" s="14" t="s">
        <v>221</v>
      </c>
      <c r="B31" s="25" t="s">
        <v>222</v>
      </c>
      <c r="C31" s="3" t="s">
        <v>474</v>
      </c>
      <c r="D31" s="3" t="s">
        <v>474</v>
      </c>
      <c r="F31" s="5">
        <f t="shared" si="0"/>
        <v>0</v>
      </c>
      <c r="G31" s="5">
        <f t="shared" si="1"/>
        <v>0</v>
      </c>
    </row>
    <row r="32" spans="1:7" ht="28.5" customHeight="1" x14ac:dyDescent="0.2">
      <c r="A32" s="14" t="s">
        <v>223</v>
      </c>
      <c r="B32" s="25" t="s">
        <v>224</v>
      </c>
      <c r="C32" s="3" t="s">
        <v>474</v>
      </c>
      <c r="D32" s="3" t="s">
        <v>474</v>
      </c>
      <c r="F32" s="5">
        <f t="shared" si="0"/>
        <v>0</v>
      </c>
      <c r="G32" s="5">
        <f t="shared" si="1"/>
        <v>0</v>
      </c>
    </row>
    <row r="33" spans="1:9" ht="28.5" customHeight="1" x14ac:dyDescent="0.2">
      <c r="A33" s="14" t="s">
        <v>225</v>
      </c>
      <c r="B33" s="25" t="s">
        <v>226</v>
      </c>
      <c r="C33" s="3" t="s">
        <v>474</v>
      </c>
      <c r="D33" s="3" t="s">
        <v>474</v>
      </c>
      <c r="F33" s="5">
        <f t="shared" si="0"/>
        <v>0</v>
      </c>
      <c r="G33" s="5">
        <f t="shared" si="1"/>
        <v>0</v>
      </c>
    </row>
    <row r="34" spans="1:9" ht="28.5" customHeight="1" x14ac:dyDescent="0.2">
      <c r="A34" s="14" t="s">
        <v>227</v>
      </c>
      <c r="B34" s="25" t="s">
        <v>228</v>
      </c>
      <c r="C34" s="3" t="s">
        <v>474</v>
      </c>
      <c r="D34" s="3" t="s">
        <v>474</v>
      </c>
      <c r="F34" s="5">
        <f t="shared" si="0"/>
        <v>0</v>
      </c>
      <c r="G34" s="5">
        <f t="shared" si="1"/>
        <v>0</v>
      </c>
    </row>
    <row r="35" spans="1:9" ht="28.5" customHeight="1" x14ac:dyDescent="0.2">
      <c r="A35" s="14" t="s">
        <v>229</v>
      </c>
      <c r="B35" s="25" t="s">
        <v>230</v>
      </c>
      <c r="C35" s="3" t="s">
        <v>474</v>
      </c>
      <c r="D35" s="3" t="s">
        <v>474</v>
      </c>
      <c r="F35" s="5">
        <f t="shared" si="0"/>
        <v>0</v>
      </c>
      <c r="G35" s="5">
        <f t="shared" si="1"/>
        <v>0</v>
      </c>
    </row>
    <row r="36" spans="1:9" ht="28.5" customHeight="1" x14ac:dyDescent="0.2">
      <c r="A36" s="14" t="s">
        <v>231</v>
      </c>
      <c r="B36" s="25" t="s">
        <v>232</v>
      </c>
      <c r="C36" s="3" t="s">
        <v>474</v>
      </c>
      <c r="D36" s="3" t="s">
        <v>474</v>
      </c>
      <c r="F36" s="5">
        <f t="shared" ref="F36" si="2">IF(C36="Question Not Answered",0,IF(C36="Not Applicable","",IF(C36="No Policy",0,IF(C36="Informal Policy",0.25,IF(C36="Partial Written Policy",0.5,IF(C36="Written Policy",0.75,IF(C36="Approved Written Policy",1,"INVALID")))))))</f>
        <v>0</v>
      </c>
      <c r="G36" s="5">
        <f t="shared" ref="G36" si="3">IF(D36="Question Not Answered",0,IF(D36="Not Applicable","",IF(D36="Not Implemented",0,IF(D36="Parts of Policy Implemented",0.25,IF(D36="Implemented on Some Systems",0.5,IF(D36="Implemented on Most Systems",0.75,IF(D36="Implemented on All Systems",1,"INVALID")))))))</f>
        <v>0</v>
      </c>
    </row>
    <row r="37" spans="1:9" ht="28.5" customHeight="1" x14ac:dyDescent="0.2">
      <c r="A37" s="2" t="s">
        <v>1441</v>
      </c>
      <c r="B37" s="25" t="s">
        <v>1442</v>
      </c>
      <c r="C37" s="3" t="s">
        <v>474</v>
      </c>
      <c r="D37" s="3" t="s">
        <v>474</v>
      </c>
      <c r="F37" s="5">
        <f t="shared" si="0"/>
        <v>0</v>
      </c>
      <c r="G37" s="5">
        <f t="shared" si="1"/>
        <v>0</v>
      </c>
    </row>
    <row r="38" spans="1:9" x14ac:dyDescent="0.2">
      <c r="F38" s="5">
        <f>AVERAGE(F21:F37)</f>
        <v>0</v>
      </c>
      <c r="G38" s="5">
        <f>AVERAGE(G21:G37)</f>
        <v>0</v>
      </c>
    </row>
    <row r="39" spans="1:9" x14ac:dyDescent="0.2">
      <c r="F39" s="6">
        <f>AVERAGE(F38:G38)</f>
        <v>0</v>
      </c>
      <c r="G39" s="6">
        <f>1-F39</f>
        <v>1</v>
      </c>
    </row>
    <row r="40" spans="1:9" ht="30" customHeight="1" x14ac:dyDescent="0.2">
      <c r="A40" s="38" t="s">
        <v>45</v>
      </c>
      <c r="B40" s="38"/>
      <c r="C40" s="38"/>
      <c r="D40" s="38"/>
      <c r="E40" s="16"/>
      <c r="F40" s="16"/>
      <c r="G40" s="16"/>
      <c r="H40" s="16"/>
      <c r="I40" s="16"/>
    </row>
  </sheetData>
  <mergeCells count="2">
    <mergeCell ref="A1:D1"/>
    <mergeCell ref="A40:D40"/>
  </mergeCells>
  <hyperlinks>
    <hyperlink ref="A40:C40" r:id="rId1" display="This work is licensed under the AuditScripts.com Terms of Service, which can be found at http://www.auditscripts.com/terms/. For Authorized Use Only." xr:uid="{00000000-0004-0000-0700-000000000000}"/>
  </hyperlinks>
  <pageMargins left="0.7" right="0.7" top="0.75" bottom="0.75" header="0.3" footer="0.3"/>
  <pageSetup orientation="portrait" r:id="rId2"/>
  <drawing r:id="rId3"/>
  <extLst>
    <ext xmlns:x14="http://schemas.microsoft.com/office/spreadsheetml/2009/9/main" uri="{78C0D931-6437-407d-A8EE-F0AAD7539E65}">
      <x14:conditionalFormattings>
        <x14:conditionalFormatting xmlns:xm="http://schemas.microsoft.com/office/excel/2006/main">
          <x14:cfRule type="cellIs" priority="1" operator="equal" id="{32447884-62F4-3A41-8C4C-7C8DE5266EAB}">
            <xm:f>Values!$A$4</xm:f>
            <x14:dxf>
              <fill>
                <patternFill>
                  <bgColor rgb="FF00B0F0"/>
                </patternFill>
              </fill>
            </x14:dxf>
          </x14:cfRule>
          <x14:cfRule type="cellIs" priority="2" operator="equal" id="{4277C9F2-6853-8E41-A9E1-0CE5517D15B1}">
            <xm:f>Values!$A$5</xm:f>
            <x14:dxf>
              <fill>
                <patternFill>
                  <bgColor theme="2" tint="-9.9948118533890809E-2"/>
                </patternFill>
              </fill>
            </x14:dxf>
          </x14:cfRule>
          <x14:cfRule type="cellIs" priority="3" operator="equal" id="{FBABDDA4-231B-2143-843A-369C1BFAC5F1}">
            <xm:f>Values!$A$6</xm:f>
            <x14:dxf>
              <fill>
                <patternFill>
                  <bgColor rgb="FFE74C3C"/>
                </patternFill>
              </fill>
            </x14:dxf>
          </x14:cfRule>
          <x14:cfRule type="cellIs" priority="4" operator="equal" id="{D7E56294-42E9-2247-9026-8C8B0AE018DE}">
            <xm:f>Values!$A$7</xm:f>
            <x14:dxf>
              <fill>
                <patternFill>
                  <bgColor rgb="FFE67E22"/>
                </patternFill>
              </fill>
            </x14:dxf>
          </x14:cfRule>
          <x14:cfRule type="cellIs" priority="5" operator="equal" id="{37C4A727-E929-DC48-8CBA-4374288A89C1}">
            <xm:f>Values!$A$8</xm:f>
            <x14:dxf>
              <fill>
                <patternFill>
                  <bgColor rgb="FFF39C12"/>
                </patternFill>
              </fill>
            </x14:dxf>
          </x14:cfRule>
          <x14:cfRule type="cellIs" priority="6" operator="equal" id="{04B9DC1E-6E7D-1A4D-AB74-CB4A6A409794}">
            <xm:f>Values!$A$9</xm:f>
            <x14:dxf>
              <fill>
                <patternFill>
                  <bgColor rgb="FFF1C40F"/>
                </patternFill>
              </fill>
            </x14:dxf>
          </x14:cfRule>
          <x14:cfRule type="cellIs" priority="7" operator="equal" id="{1CEB31E2-49C6-F946-BC6A-A8E03D05D2FB}">
            <xm:f>Values!$A$10</xm:f>
            <x14:dxf>
              <fill>
                <patternFill>
                  <bgColor rgb="FF27AE60"/>
                </patternFill>
              </fill>
            </x14:dxf>
          </x14:cfRule>
          <xm:sqref>C21:C37</xm:sqref>
        </x14:conditionalFormatting>
        <x14:conditionalFormatting xmlns:xm="http://schemas.microsoft.com/office/excel/2006/main">
          <x14:cfRule type="cellIs" priority="8" operator="equal" id="{1E4457C9-D235-BD46-883B-F15D8A960AA9}">
            <xm:f>Values!$A$13</xm:f>
            <x14:dxf>
              <fill>
                <patternFill>
                  <bgColor rgb="FF00B0F0"/>
                </patternFill>
              </fill>
            </x14:dxf>
          </x14:cfRule>
          <x14:cfRule type="cellIs" priority="9" operator="equal" id="{3E8F1AA9-3172-DD4A-A55C-ECF415BDC344}">
            <xm:f>Values!$A$14</xm:f>
            <x14:dxf>
              <fill>
                <patternFill>
                  <bgColor theme="2" tint="-9.9948118533890809E-2"/>
                </patternFill>
              </fill>
            </x14:dxf>
          </x14:cfRule>
          <x14:cfRule type="cellIs" priority="10" operator="equal" id="{E87D817E-1B12-4048-8AF4-4DACCF3286D1}">
            <xm:f>Values!$A$15</xm:f>
            <x14:dxf>
              <fill>
                <patternFill>
                  <bgColor rgb="FFE74C3C"/>
                </patternFill>
              </fill>
            </x14:dxf>
          </x14:cfRule>
          <x14:cfRule type="cellIs" priority="11" operator="equal" id="{773401B1-773C-D849-A686-B5673F8EE0A5}">
            <xm:f>Values!$A$16</xm:f>
            <x14:dxf>
              <fill>
                <patternFill>
                  <bgColor rgb="FFE67E22"/>
                </patternFill>
              </fill>
            </x14:dxf>
          </x14:cfRule>
          <x14:cfRule type="cellIs" priority="12" operator="equal" id="{C92D93E9-A823-2D4C-8C65-F0B5FA2ACA27}">
            <xm:f>Values!$A$17</xm:f>
            <x14:dxf>
              <fill>
                <patternFill>
                  <bgColor rgb="FFF39C12"/>
                </patternFill>
              </fill>
            </x14:dxf>
          </x14:cfRule>
          <x14:cfRule type="cellIs" priority="13" operator="equal" id="{6D8E15B2-6103-7E46-8649-932C2D9DDFD5}">
            <xm:f>Values!$A$18</xm:f>
            <x14:dxf>
              <fill>
                <patternFill>
                  <bgColor rgb="FFF1C40F"/>
                </patternFill>
              </fill>
            </x14:dxf>
          </x14:cfRule>
          <x14:cfRule type="cellIs" priority="14" operator="equal" id="{484BDF51-B511-7A42-99A3-402204CF8B4B}">
            <xm:f>Values!$A$19</xm:f>
            <x14:dxf>
              <fill>
                <patternFill>
                  <bgColor rgb="FF27AE60"/>
                </patternFill>
              </fill>
            </x14:dxf>
          </x14:cfRule>
          <xm:sqref>D21:D37</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95A47443-1CA5-8945-9CA6-B2069BC99F9B}">
          <x14:formula1>
            <xm:f>Values!$A$13:$A$19</xm:f>
          </x14:formula1>
          <xm:sqref>D21:D37</xm:sqref>
        </x14:dataValidation>
        <x14:dataValidation type="list" allowBlank="1" showInputMessage="1" showErrorMessage="1" xr:uid="{4A181B64-E67D-6842-B3A7-01ACFAE2C5E1}">
          <x14:formula1>
            <xm:f>Values!$A$4:$A$10</xm:f>
          </x14:formula1>
          <xm:sqref>C21:C37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32"/>
  <sheetViews>
    <sheetView zoomScaleNormal="100" workbookViewId="0">
      <selection activeCell="D4" sqref="D4"/>
    </sheetView>
  </sheetViews>
  <sheetFormatPr baseColWidth="10" defaultColWidth="8.6640625" defaultRowHeight="15" x14ac:dyDescent="0.2"/>
  <cols>
    <col min="2" max="2" width="123.1640625" customWidth="1"/>
    <col min="3" max="3" width="22.5" bestFit="1" customWidth="1"/>
    <col min="4" max="4" width="28.83203125" bestFit="1" customWidth="1"/>
    <col min="6" max="7" width="9.1640625" hidden="1" customWidth="1"/>
  </cols>
  <sheetData>
    <row r="1" spans="1:4" ht="59.5" customHeight="1" x14ac:dyDescent="0.2">
      <c r="A1" s="37" t="s">
        <v>233</v>
      </c>
      <c r="B1" s="37"/>
      <c r="C1" s="37"/>
      <c r="D1" s="37"/>
    </row>
    <row r="5" spans="1:4" x14ac:dyDescent="0.2">
      <c r="C5" s="7" t="s">
        <v>124</v>
      </c>
      <c r="D5" s="12">
        <f>F31</f>
        <v>0</v>
      </c>
    </row>
    <row r="7" spans="1:4" x14ac:dyDescent="0.2">
      <c r="C7" s="10" t="s">
        <v>125</v>
      </c>
      <c r="D7" s="11">
        <f>G31</f>
        <v>1</v>
      </c>
    </row>
    <row r="10" spans="1:4" ht="15" customHeight="1" x14ac:dyDescent="0.2"/>
    <row r="20" spans="1:20" s="9" customFormat="1" ht="28.5" customHeight="1" x14ac:dyDescent="0.2">
      <c r="A20" s="8" t="s">
        <v>126</v>
      </c>
      <c r="B20" s="8" t="s">
        <v>127</v>
      </c>
      <c r="C20" s="8" t="s">
        <v>128</v>
      </c>
      <c r="D20" s="8" t="s">
        <v>129</v>
      </c>
    </row>
    <row r="21" spans="1:20" ht="43.5" customHeight="1" x14ac:dyDescent="0.2">
      <c r="A21" s="14" t="s">
        <v>234</v>
      </c>
      <c r="B21" s="25" t="s">
        <v>235</v>
      </c>
      <c r="C21" s="3" t="s">
        <v>474</v>
      </c>
      <c r="D21" s="3" t="s">
        <v>474</v>
      </c>
      <c r="F21" s="5">
        <f t="shared" ref="F21:F29" si="0">IF(C21="Question Not Answered",0,IF(C21="Not Applicable","",IF(C21="No Policy",0,IF(C21="Informal Policy",0.25,IF(C21="Partial Written Policy",0.5,IF(C21="Written Policy",0.75,IF(C21="Approved Written Policy",1,"INVALID")))))))</f>
        <v>0</v>
      </c>
      <c r="G21" s="5">
        <f t="shared" ref="G21:G29" si="1">IF(D21="Question Not Answered",0,IF(D21="Not Applicable","",IF(D21="Not Implemented",0,IF(D21="Parts of Policy Implemented",0.25,IF(D21="Implemented on Some Systems",0.5,IF(D21="Implemented on Most Systems",0.75,IF(D21="Implemented on All Systems",1,"INVALID")))))))</f>
        <v>0</v>
      </c>
      <c r="H21" s="40"/>
      <c r="I21" s="40"/>
      <c r="J21" s="40"/>
      <c r="K21" s="40"/>
      <c r="L21" s="40"/>
      <c r="M21" s="40"/>
      <c r="N21" s="40"/>
      <c r="O21" s="40"/>
      <c r="P21" s="40"/>
      <c r="Q21" s="40"/>
      <c r="R21" s="40"/>
      <c r="S21" s="40"/>
      <c r="T21" s="40"/>
    </row>
    <row r="22" spans="1:20" ht="28.5" customHeight="1" x14ac:dyDescent="0.2">
      <c r="A22" s="14" t="s">
        <v>236</v>
      </c>
      <c r="B22" s="25" t="s">
        <v>237</v>
      </c>
      <c r="C22" s="3" t="s">
        <v>474</v>
      </c>
      <c r="D22" s="3" t="s">
        <v>474</v>
      </c>
      <c r="F22" s="5">
        <f t="shared" si="0"/>
        <v>0</v>
      </c>
      <c r="G22" s="5">
        <f t="shared" si="1"/>
        <v>0</v>
      </c>
    </row>
    <row r="23" spans="1:20" ht="28.5" customHeight="1" x14ac:dyDescent="0.2">
      <c r="A23" s="14" t="s">
        <v>238</v>
      </c>
      <c r="B23" s="25" t="s">
        <v>239</v>
      </c>
      <c r="C23" s="3" t="s">
        <v>474</v>
      </c>
      <c r="D23" s="3" t="s">
        <v>474</v>
      </c>
      <c r="F23" s="5">
        <f t="shared" si="0"/>
        <v>0</v>
      </c>
      <c r="G23" s="5">
        <f t="shared" si="1"/>
        <v>0</v>
      </c>
    </row>
    <row r="24" spans="1:20" ht="28.5" customHeight="1" x14ac:dyDescent="0.2">
      <c r="A24" s="14" t="s">
        <v>240</v>
      </c>
      <c r="B24" s="25" t="s">
        <v>241</v>
      </c>
      <c r="C24" s="3" t="s">
        <v>474</v>
      </c>
      <c r="D24" s="3" t="s">
        <v>474</v>
      </c>
      <c r="F24" s="5">
        <f t="shared" si="0"/>
        <v>0</v>
      </c>
      <c r="G24" s="5">
        <f t="shared" si="1"/>
        <v>0</v>
      </c>
    </row>
    <row r="25" spans="1:20" ht="28.5" customHeight="1" x14ac:dyDescent="0.2">
      <c r="A25" s="14" t="s">
        <v>242</v>
      </c>
      <c r="B25" s="25" t="s">
        <v>243</v>
      </c>
      <c r="C25" s="3" t="s">
        <v>474</v>
      </c>
      <c r="D25" s="3" t="s">
        <v>474</v>
      </c>
      <c r="F25" s="5">
        <f t="shared" si="0"/>
        <v>0</v>
      </c>
      <c r="G25" s="5">
        <f t="shared" si="1"/>
        <v>0</v>
      </c>
    </row>
    <row r="26" spans="1:20" ht="28.5" customHeight="1" x14ac:dyDescent="0.2">
      <c r="A26" s="14" t="s">
        <v>244</v>
      </c>
      <c r="B26" s="25" t="s">
        <v>245</v>
      </c>
      <c r="C26" s="3" t="s">
        <v>474</v>
      </c>
      <c r="D26" s="3" t="s">
        <v>474</v>
      </c>
      <c r="F26" s="5">
        <f t="shared" si="0"/>
        <v>0</v>
      </c>
      <c r="G26" s="5">
        <f t="shared" si="1"/>
        <v>0</v>
      </c>
    </row>
    <row r="27" spans="1:20" ht="28.5" customHeight="1" x14ac:dyDescent="0.2">
      <c r="A27" s="14" t="s">
        <v>246</v>
      </c>
      <c r="B27" s="25" t="s">
        <v>247</v>
      </c>
      <c r="C27" s="3" t="s">
        <v>474</v>
      </c>
      <c r="D27" s="3" t="s">
        <v>474</v>
      </c>
      <c r="F27" s="5">
        <f t="shared" si="0"/>
        <v>0</v>
      </c>
      <c r="G27" s="5">
        <f t="shared" si="1"/>
        <v>0</v>
      </c>
    </row>
    <row r="28" spans="1:20" ht="28.5" customHeight="1" x14ac:dyDescent="0.2">
      <c r="A28" s="14" t="s">
        <v>248</v>
      </c>
      <c r="B28" s="25" t="s">
        <v>249</v>
      </c>
      <c r="C28" s="3" t="s">
        <v>474</v>
      </c>
      <c r="D28" s="3" t="s">
        <v>474</v>
      </c>
      <c r="F28" s="5">
        <f t="shared" si="0"/>
        <v>0</v>
      </c>
      <c r="G28" s="5">
        <f t="shared" si="1"/>
        <v>0</v>
      </c>
    </row>
    <row r="29" spans="1:20" ht="28.5" customHeight="1" x14ac:dyDescent="0.2">
      <c r="A29" s="14" t="s">
        <v>250</v>
      </c>
      <c r="B29" s="25" t="s">
        <v>251</v>
      </c>
      <c r="C29" s="3" t="s">
        <v>474</v>
      </c>
      <c r="D29" s="3" t="s">
        <v>474</v>
      </c>
      <c r="F29" s="5">
        <f t="shared" si="0"/>
        <v>0</v>
      </c>
      <c r="G29" s="5">
        <f t="shared" si="1"/>
        <v>0</v>
      </c>
    </row>
    <row r="30" spans="1:20" x14ac:dyDescent="0.2">
      <c r="F30" s="5">
        <f>AVERAGE(F21:F29)</f>
        <v>0</v>
      </c>
      <c r="G30" s="5">
        <f>AVERAGE(G21:G29)</f>
        <v>0</v>
      </c>
    </row>
    <row r="31" spans="1:20" x14ac:dyDescent="0.2">
      <c r="F31" s="6">
        <f>AVERAGE(F30:G30)</f>
        <v>0</v>
      </c>
      <c r="G31" s="6">
        <f>1-F31</f>
        <v>1</v>
      </c>
    </row>
    <row r="32" spans="1:20" ht="30" customHeight="1" x14ac:dyDescent="0.2">
      <c r="A32" s="38" t="s">
        <v>45</v>
      </c>
      <c r="B32" s="38"/>
      <c r="C32" s="38"/>
      <c r="D32" s="38"/>
      <c r="E32" s="16"/>
      <c r="F32" s="16"/>
      <c r="G32" s="16"/>
      <c r="H32" s="16"/>
      <c r="I32" s="16"/>
    </row>
  </sheetData>
  <mergeCells count="3">
    <mergeCell ref="A1:D1"/>
    <mergeCell ref="A32:D32"/>
    <mergeCell ref="H21:T21"/>
  </mergeCells>
  <hyperlinks>
    <hyperlink ref="A32:C32" r:id="rId1" display="This work is licensed under the AuditScripts.com Terms of Service, which can be found at http://www.auditscripts.com/terms/. For Authorized Use Only." xr:uid="{00000000-0004-0000-0800-000000000000}"/>
  </hyperlinks>
  <pageMargins left="0.7" right="0.7" top="0.75" bottom="0.75" header="0.3" footer="0.3"/>
  <pageSetup orientation="portrait" r:id="rId2"/>
  <drawing r:id="rId3"/>
  <extLst>
    <ext xmlns:x14="http://schemas.microsoft.com/office/spreadsheetml/2009/9/main" uri="{78C0D931-6437-407d-A8EE-F0AAD7539E65}">
      <x14:conditionalFormattings>
        <x14:conditionalFormatting xmlns:xm="http://schemas.microsoft.com/office/excel/2006/main">
          <x14:cfRule type="cellIs" priority="1" operator="equal" id="{86B02095-B006-0F4B-94C6-AF7117CC6769}">
            <xm:f>Values!$A$4</xm:f>
            <x14:dxf>
              <fill>
                <patternFill>
                  <bgColor rgb="FF00B0F0"/>
                </patternFill>
              </fill>
            </x14:dxf>
          </x14:cfRule>
          <x14:cfRule type="cellIs" priority="2" operator="equal" id="{ED6C10ED-B42B-414B-BB95-2A508F0BAAB1}">
            <xm:f>Values!$A$5</xm:f>
            <x14:dxf>
              <fill>
                <patternFill>
                  <bgColor theme="2" tint="-9.9948118533890809E-2"/>
                </patternFill>
              </fill>
            </x14:dxf>
          </x14:cfRule>
          <x14:cfRule type="cellIs" priority="3" operator="equal" id="{44EBB6E0-BEAD-8443-BE0F-6783FA30AE2E}">
            <xm:f>Values!$A$6</xm:f>
            <x14:dxf>
              <fill>
                <patternFill>
                  <bgColor rgb="FFE74C3C"/>
                </patternFill>
              </fill>
            </x14:dxf>
          </x14:cfRule>
          <x14:cfRule type="cellIs" priority="4" operator="equal" id="{3C88A688-F756-B644-B2DD-D9DB6F3A9126}">
            <xm:f>Values!$A$7</xm:f>
            <x14:dxf>
              <fill>
                <patternFill>
                  <bgColor rgb="FFE67E22"/>
                </patternFill>
              </fill>
            </x14:dxf>
          </x14:cfRule>
          <x14:cfRule type="cellIs" priority="5" operator="equal" id="{5D179F30-6DE4-1C4F-A407-2B8A39C46C1B}">
            <xm:f>Values!$A$8</xm:f>
            <x14:dxf>
              <fill>
                <patternFill>
                  <bgColor rgb="FFF39C12"/>
                </patternFill>
              </fill>
            </x14:dxf>
          </x14:cfRule>
          <x14:cfRule type="cellIs" priority="6" operator="equal" id="{1CF16989-4E41-CC4D-B180-23C82574D9CD}">
            <xm:f>Values!$A$9</xm:f>
            <x14:dxf>
              <fill>
                <patternFill>
                  <bgColor rgb="FFF1C40F"/>
                </patternFill>
              </fill>
            </x14:dxf>
          </x14:cfRule>
          <x14:cfRule type="cellIs" priority="7" operator="equal" id="{6FA2F616-A1CD-5F4B-AE74-2237A3EE15AD}">
            <xm:f>Values!$A$10</xm:f>
            <x14:dxf>
              <fill>
                <patternFill>
                  <bgColor rgb="FF27AE60"/>
                </patternFill>
              </fill>
            </x14:dxf>
          </x14:cfRule>
          <xm:sqref>C21:C29</xm:sqref>
        </x14:conditionalFormatting>
        <x14:conditionalFormatting xmlns:xm="http://schemas.microsoft.com/office/excel/2006/main">
          <x14:cfRule type="cellIs" priority="8" operator="equal" id="{ECFAD6F8-8556-5945-850C-BA0A55D47F74}">
            <xm:f>Values!$A$13</xm:f>
            <x14:dxf>
              <fill>
                <patternFill>
                  <bgColor rgb="FF00B0F0"/>
                </patternFill>
              </fill>
            </x14:dxf>
          </x14:cfRule>
          <x14:cfRule type="cellIs" priority="9" operator="equal" id="{7DAB1B90-6B91-2C4E-80AB-18CDE3435873}">
            <xm:f>Values!$A$14</xm:f>
            <x14:dxf>
              <fill>
                <patternFill>
                  <bgColor theme="2" tint="-9.9948118533890809E-2"/>
                </patternFill>
              </fill>
            </x14:dxf>
          </x14:cfRule>
          <x14:cfRule type="cellIs" priority="10" operator="equal" id="{A80B79B7-AF36-4E41-A423-FA95440F26A2}">
            <xm:f>Values!$A$15</xm:f>
            <x14:dxf>
              <fill>
                <patternFill>
                  <bgColor rgb="FFE74C3C"/>
                </patternFill>
              </fill>
            </x14:dxf>
          </x14:cfRule>
          <x14:cfRule type="cellIs" priority="11" operator="equal" id="{1FA5F516-E46D-F14A-BB1E-5D9E64BAA428}">
            <xm:f>Values!$A$16</xm:f>
            <x14:dxf>
              <fill>
                <patternFill>
                  <bgColor rgb="FFE67E22"/>
                </patternFill>
              </fill>
            </x14:dxf>
          </x14:cfRule>
          <x14:cfRule type="cellIs" priority="12" operator="equal" id="{721CFC59-1874-7C4D-8597-DAA27525825A}">
            <xm:f>Values!$A$17</xm:f>
            <x14:dxf>
              <fill>
                <patternFill>
                  <bgColor rgb="FFF39C12"/>
                </patternFill>
              </fill>
            </x14:dxf>
          </x14:cfRule>
          <x14:cfRule type="cellIs" priority="13" operator="equal" id="{2817BB78-02F0-884B-853C-3665958D3384}">
            <xm:f>Values!$A$18</xm:f>
            <x14:dxf>
              <fill>
                <patternFill>
                  <bgColor rgb="FFF1C40F"/>
                </patternFill>
              </fill>
            </x14:dxf>
          </x14:cfRule>
          <x14:cfRule type="cellIs" priority="14" operator="equal" id="{B574EC9D-BC2E-184F-A380-997C9636791F}">
            <xm:f>Values!$A$19</xm:f>
            <x14:dxf>
              <fill>
                <patternFill>
                  <bgColor rgb="FF27AE60"/>
                </patternFill>
              </fill>
            </x14:dxf>
          </x14:cfRule>
          <xm:sqref>D21:D29</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A8ADB9E8-0ED8-5145-8312-FC9984D435ED}">
          <x14:formula1>
            <xm:f>Values!$A$13:$A$19</xm:f>
          </x14:formula1>
          <xm:sqref>D21:D29</xm:sqref>
        </x14:dataValidation>
        <x14:dataValidation type="list" allowBlank="1" showInputMessage="1" showErrorMessage="1" xr:uid="{7BB20A98-40ED-424C-808A-7DDFF8A01DAF}">
          <x14:formula1>
            <xm:f>Values!$A$4:$A$10</xm:f>
          </x14:formula1>
          <xm:sqref>C21:C29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BE0E2D76B305843A26AD1ACA6B384FF" ma:contentTypeVersion="15" ma:contentTypeDescription="Create a new document." ma:contentTypeScope="" ma:versionID="79ae35edfbc246f155be102dbb74b507">
  <xsd:schema xmlns:xsd="http://www.w3.org/2001/XMLSchema" xmlns:xs="http://www.w3.org/2001/XMLSchema" xmlns:p="http://schemas.microsoft.com/office/2006/metadata/properties" xmlns:ns2="9b530e46-b7ef-4a10-aa24-5f350288d30a" xmlns:ns3="98667f4f-e0f3-4e4c-a4aa-16dc528800b5" targetNamespace="http://schemas.microsoft.com/office/2006/metadata/properties" ma:root="true" ma:fieldsID="30f8fe500aad13cac1c5d4674366299d" ns2:_="" ns3:_="">
    <xsd:import namespace="9b530e46-b7ef-4a10-aa24-5f350288d30a"/>
    <xsd:import namespace="98667f4f-e0f3-4e4c-a4aa-16dc528800b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530e46-b7ef-4a10-aa24-5f350288d30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ce1429b4-cc48-480d-a1aa-1a09bd74f4b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8667f4f-e0f3-4e4c-a4aa-16dc528800b5"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2d26a6ad-fd51-4827-be56-cfb8d8e05cc5}" ma:internalName="TaxCatchAll" ma:showField="CatchAllData" ma:web="98667f4f-e0f3-4e4c-a4aa-16dc528800b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9b530e46-b7ef-4a10-aa24-5f350288d30a">
      <Terms xmlns="http://schemas.microsoft.com/office/infopath/2007/PartnerControls"/>
    </lcf76f155ced4ddcb4097134ff3c332f>
    <TaxCatchAll xmlns="98667f4f-e0f3-4e4c-a4aa-16dc528800b5" xsi:nil="true"/>
  </documentManagement>
</p:properties>
</file>

<file path=customXml/itemProps1.xml><?xml version="1.0" encoding="utf-8"?>
<ds:datastoreItem xmlns:ds="http://schemas.openxmlformats.org/officeDocument/2006/customXml" ds:itemID="{2C30067A-0230-42A4-83DA-E11C5A804010}">
  <ds:schemaRefs>
    <ds:schemaRef ds:uri="http://schemas.microsoft.com/sharepoint/v3/contenttype/forms"/>
  </ds:schemaRefs>
</ds:datastoreItem>
</file>

<file path=customXml/itemProps2.xml><?xml version="1.0" encoding="utf-8"?>
<ds:datastoreItem xmlns:ds="http://schemas.openxmlformats.org/officeDocument/2006/customXml" ds:itemID="{9B5C3BA7-3224-4C8E-A7D2-286F189286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530e46-b7ef-4a10-aa24-5f350288d30a"/>
    <ds:schemaRef ds:uri="98667f4f-e0f3-4e4c-a4aa-16dc528800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542D4D3-9E7C-4659-AD6C-1232A900D15D}">
  <ds:schemaRefs>
    <ds:schemaRef ds:uri="http://purl.org/dc/dcmitype/"/>
    <ds:schemaRef ds:uri="http://schemas.microsoft.com/office/2006/documentManagement/types"/>
    <ds:schemaRef ds:uri="http://purl.org/dc/elements/1.1/"/>
    <ds:schemaRef ds:uri="http://schemas.microsoft.com/office/2006/metadata/properties"/>
    <ds:schemaRef ds:uri="http://purl.org/dc/terms/"/>
    <ds:schemaRef ds:uri="9b530e46-b7ef-4a10-aa24-5f350288d30a"/>
    <ds:schemaRef ds:uri="98667f4f-e0f3-4e4c-a4aa-16dc528800b5"/>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47</vt:i4>
      </vt:variant>
    </vt:vector>
  </HeadingPairs>
  <TitlesOfParts>
    <vt:vector size="47" baseType="lpstr">
      <vt:lpstr>CCC Dashboard</vt:lpstr>
      <vt:lpstr>NIST CSF Dashboard</vt:lpstr>
      <vt:lpstr>ISO27002 Dashboard</vt:lpstr>
      <vt:lpstr>CIS Dashboard</vt:lpstr>
      <vt:lpstr>Governance</vt:lpstr>
      <vt:lpstr>Threat</vt:lpstr>
      <vt:lpstr>Policy</vt:lpstr>
      <vt:lpstr>Education</vt:lpstr>
      <vt:lpstr>Project</vt:lpstr>
      <vt:lpstr>Change</vt:lpstr>
      <vt:lpstr>Metrics</vt:lpstr>
      <vt:lpstr>Audit</vt:lpstr>
      <vt:lpstr>Third Party</vt:lpstr>
      <vt:lpstr>Risk Reporting</vt:lpstr>
      <vt:lpstr>Personnel</vt:lpstr>
      <vt:lpstr>Physical</vt:lpstr>
      <vt:lpstr>Business Continuity</vt:lpstr>
      <vt:lpstr>Incident Management</vt:lpstr>
      <vt:lpstr>Privacy</vt:lpstr>
      <vt:lpstr>Asset Inventory</vt:lpstr>
      <vt:lpstr>Software Inventory</vt:lpstr>
      <vt:lpstr>Application Control</vt:lpstr>
      <vt:lpstr>Patch Management</vt:lpstr>
      <vt:lpstr>Vulnerability</vt:lpstr>
      <vt:lpstr>Configuration</vt:lpstr>
      <vt:lpstr>Endpoint Protection</vt:lpstr>
      <vt:lpstr>Removable Media</vt:lpstr>
      <vt:lpstr>Mobile Device</vt:lpstr>
      <vt:lpstr>Backup</vt:lpstr>
      <vt:lpstr>Log Management</vt:lpstr>
      <vt:lpstr>File Integrity</vt:lpstr>
      <vt:lpstr>Identity</vt:lpstr>
      <vt:lpstr>Data Inventory</vt:lpstr>
      <vt:lpstr>Access</vt:lpstr>
      <vt:lpstr>Privileged Access</vt:lpstr>
      <vt:lpstr>Network Device</vt:lpstr>
      <vt:lpstr>Boundary Device</vt:lpstr>
      <vt:lpstr>Remote Access</vt:lpstr>
      <vt:lpstr>Web Filtering</vt:lpstr>
      <vt:lpstr>Email Filtering</vt:lpstr>
      <vt:lpstr>Network Segmentation</vt:lpstr>
      <vt:lpstr>Wireless</vt:lpstr>
      <vt:lpstr>Software Development</vt:lpstr>
      <vt:lpstr>Code Analysis</vt:lpstr>
      <vt:lpstr>Values</vt:lpstr>
      <vt:lpstr>All Control Scores</vt:lpstr>
      <vt:lpstr>Scores by Framework</vt:lpstr>
    </vt:vector>
  </TitlesOfParts>
  <Manager/>
  <Company>Enclave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Tarala</dc:creator>
  <cp:keywords/>
  <dc:description/>
  <cp:lastModifiedBy>Microsoft Office User</cp:lastModifiedBy>
  <cp:revision/>
  <dcterms:created xsi:type="dcterms:W3CDTF">2014-02-04T12:41:39Z</dcterms:created>
  <dcterms:modified xsi:type="dcterms:W3CDTF">2023-09-05T00:06:31Z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0x0101000BE0E2D76B305843A26AD1ACA6B384FF</vt:lpwstr>
  </property>
  <property fmtid="{D5CDD505-2E9C-101B-9397-08002B2CF9AE}" pid="3" name="Order">
    <vt:r8>1653000</vt:r8>
  </property>
  <property fmtid="{D5CDD505-2E9C-101B-9397-08002B2CF9AE}" pid="4" name="ComplianceAssetId">
    <vt:lpwstr/>
  </property>
  <property fmtid="{D5CDD505-2E9C-101B-9397-08002B2CF9AE}" pid="5" name="TemplateUrl">
    <vt:lpwstr/>
  </property>
  <property fmtid="{D5CDD505-2E9C-101B-9397-08002B2CF9AE}" pid="6" name="xd_Signature">
    <vt:bool>false</vt:bool>
  </property>
  <property fmtid="{D5CDD505-2E9C-101B-9397-08002B2CF9AE}" pid="7" name="xd_ProgID">
    <vt:lpwstr/>
  </property>
  <property fmtid="{D5CDD505-2E9C-101B-9397-08002B2CF9AE}" pid="8" name="MediaServiceImageTags">
    <vt:lpwstr/>
  </property>
</Properties>
</file>